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405" windowWidth="24240" windowHeight="13740"/>
  </bookViews>
  <sheets>
    <sheet name="C.2" sheetId="1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B.1" sheetId="15" r:id="rId12"/>
    <sheet name="B.2" sheetId="16" r:id="rId13"/>
    <sheet name="B.2.1" sheetId="17" r:id="rId14"/>
    <sheet name="B.2.2" sheetId="18" r:id="rId15"/>
    <sheet name="B.2.3" sheetId="19" r:id="rId16"/>
    <sheet name="B.2.4" sheetId="20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Print_Area" localSheetId="11">B.1!$A$1:$O$40</definedName>
  </definedNames>
  <calcPr calcId="145621"/>
</workbook>
</file>

<file path=xl/calcChain.xml><?xml version="1.0" encoding="utf-8"?>
<calcChain xmlns="http://schemas.openxmlformats.org/spreadsheetml/2006/main">
  <c r="M81" i="20" l="1"/>
  <c r="L81" i="20"/>
  <c r="K81" i="20"/>
  <c r="K77" i="20" s="1"/>
  <c r="J81" i="20"/>
  <c r="I81" i="20"/>
  <c r="H81" i="20"/>
  <c r="G81" i="20"/>
  <c r="G77" i="20" s="1"/>
  <c r="F81" i="20"/>
  <c r="E81" i="20"/>
  <c r="M78" i="20"/>
  <c r="L78" i="20"/>
  <c r="L77" i="20" s="1"/>
  <c r="K78" i="20"/>
  <c r="J78" i="20"/>
  <c r="J77" i="20" s="1"/>
  <c r="I78" i="20"/>
  <c r="H78" i="20"/>
  <c r="H77" i="20" s="1"/>
  <c r="G78" i="20"/>
  <c r="F78" i="20"/>
  <c r="F77" i="20" s="1"/>
  <c r="E78" i="20"/>
  <c r="M77" i="20"/>
  <c r="I77" i="20"/>
  <c r="E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K64" i="20" s="1"/>
  <c r="J68" i="20"/>
  <c r="I68" i="20"/>
  <c r="H68" i="20"/>
  <c r="G68" i="20"/>
  <c r="G64" i="20" s="1"/>
  <c r="F68" i="20"/>
  <c r="E68" i="20"/>
  <c r="M65" i="20"/>
  <c r="L65" i="20"/>
  <c r="L64" i="20" s="1"/>
  <c r="K65" i="20"/>
  <c r="J65" i="20"/>
  <c r="J64" i="20" s="1"/>
  <c r="I65" i="20"/>
  <c r="H65" i="20"/>
  <c r="H64" i="20" s="1"/>
  <c r="G65" i="20"/>
  <c r="F65" i="20"/>
  <c r="F64" i="20" s="1"/>
  <c r="E65" i="20"/>
  <c r="M64" i="20"/>
  <c r="I64" i="20"/>
  <c r="E64" i="20"/>
  <c r="M59" i="20"/>
  <c r="L59" i="20"/>
  <c r="K59" i="20"/>
  <c r="J59" i="20"/>
  <c r="I59" i="20"/>
  <c r="H59" i="20"/>
  <c r="G59" i="20"/>
  <c r="F59" i="20"/>
  <c r="E59" i="20"/>
  <c r="M56" i="20"/>
  <c r="L56" i="20"/>
  <c r="K56" i="20"/>
  <c r="K52" i="20" s="1"/>
  <c r="K51" i="20" s="1"/>
  <c r="J56" i="20"/>
  <c r="I56" i="20"/>
  <c r="H56" i="20"/>
  <c r="G56" i="20"/>
  <c r="G52" i="20" s="1"/>
  <c r="G51" i="20" s="1"/>
  <c r="F56" i="20"/>
  <c r="E56" i="20"/>
  <c r="M53" i="20"/>
  <c r="L53" i="20"/>
  <c r="L52" i="20" s="1"/>
  <c r="L51" i="20" s="1"/>
  <c r="K53" i="20"/>
  <c r="J53" i="20"/>
  <c r="J52" i="20" s="1"/>
  <c r="I53" i="20"/>
  <c r="H53" i="20"/>
  <c r="H52" i="20" s="1"/>
  <c r="H51" i="20" s="1"/>
  <c r="G53" i="20"/>
  <c r="F53" i="20"/>
  <c r="F52" i="20" s="1"/>
  <c r="E53" i="20"/>
  <c r="M52" i="20"/>
  <c r="M51" i="20" s="1"/>
  <c r="I52" i="20"/>
  <c r="E52" i="20"/>
  <c r="J51" i="20"/>
  <c r="F51" i="20"/>
  <c r="M47" i="20"/>
  <c r="L47" i="20"/>
  <c r="K47" i="20"/>
  <c r="J47" i="20"/>
  <c r="I47" i="20"/>
  <c r="H47" i="20"/>
  <c r="G47" i="20"/>
  <c r="F47" i="20"/>
  <c r="E47" i="20"/>
  <c r="M8" i="20"/>
  <c r="L8" i="20"/>
  <c r="L4" i="20" s="1"/>
  <c r="L92" i="20" s="1"/>
  <c r="K8" i="20"/>
  <c r="J8" i="20"/>
  <c r="I8" i="20"/>
  <c r="H8" i="20"/>
  <c r="H4" i="20" s="1"/>
  <c r="H92" i="20" s="1"/>
  <c r="G8" i="20"/>
  <c r="F8" i="20"/>
  <c r="E8" i="20"/>
  <c r="M5" i="20"/>
  <c r="M4" i="20" s="1"/>
  <c r="M92" i="20" s="1"/>
  <c r="L5" i="20"/>
  <c r="K5" i="20"/>
  <c r="J5" i="20"/>
  <c r="I5" i="20"/>
  <c r="I4" i="20" s="1"/>
  <c r="H5" i="20"/>
  <c r="G5" i="20"/>
  <c r="F5" i="20"/>
  <c r="E5" i="20"/>
  <c r="E4" i="20" s="1"/>
  <c r="J4" i="20"/>
  <c r="J92" i="20" s="1"/>
  <c r="F4" i="20"/>
  <c r="F92" i="20" s="1"/>
  <c r="M81" i="19"/>
  <c r="L81" i="19"/>
  <c r="L77" i="19" s="1"/>
  <c r="K81" i="19"/>
  <c r="J81" i="19"/>
  <c r="I81" i="19"/>
  <c r="H81" i="19"/>
  <c r="H77" i="19" s="1"/>
  <c r="G81" i="19"/>
  <c r="F81" i="19"/>
  <c r="E81" i="19"/>
  <c r="M78" i="19"/>
  <c r="M77" i="19" s="1"/>
  <c r="L78" i="19"/>
  <c r="K78" i="19"/>
  <c r="K77" i="19" s="1"/>
  <c r="J78" i="19"/>
  <c r="I78" i="19"/>
  <c r="I77" i="19" s="1"/>
  <c r="H78" i="19"/>
  <c r="G78" i="19"/>
  <c r="G77" i="19" s="1"/>
  <c r="F78" i="19"/>
  <c r="E78" i="19"/>
  <c r="E77" i="19" s="1"/>
  <c r="J77" i="19"/>
  <c r="F77" i="19"/>
  <c r="M73" i="19"/>
  <c r="L73" i="19"/>
  <c r="K73" i="19"/>
  <c r="J73" i="19"/>
  <c r="I73" i="19"/>
  <c r="H73" i="19"/>
  <c r="G73" i="19"/>
  <c r="F73" i="19"/>
  <c r="E73" i="19"/>
  <c r="M68" i="19"/>
  <c r="L68" i="19"/>
  <c r="L64" i="19" s="1"/>
  <c r="K68" i="19"/>
  <c r="J68" i="19"/>
  <c r="I68" i="19"/>
  <c r="H68" i="19"/>
  <c r="H64" i="19" s="1"/>
  <c r="G68" i="19"/>
  <c r="F68" i="19"/>
  <c r="E68" i="19"/>
  <c r="M65" i="19"/>
  <c r="M64" i="19" s="1"/>
  <c r="L65" i="19"/>
  <c r="K65" i="19"/>
  <c r="K64" i="19" s="1"/>
  <c r="J65" i="19"/>
  <c r="I65" i="19"/>
  <c r="I64" i="19" s="1"/>
  <c r="H65" i="19"/>
  <c r="G65" i="19"/>
  <c r="G64" i="19" s="1"/>
  <c r="F65" i="19"/>
  <c r="E65" i="19"/>
  <c r="E64" i="19" s="1"/>
  <c r="J64" i="19"/>
  <c r="F64" i="19"/>
  <c r="M59" i="19"/>
  <c r="L59" i="19"/>
  <c r="K59" i="19"/>
  <c r="J59" i="19"/>
  <c r="I59" i="19"/>
  <c r="H59" i="19"/>
  <c r="G59" i="19"/>
  <c r="F59" i="19"/>
  <c r="E59" i="19"/>
  <c r="M56" i="19"/>
  <c r="L56" i="19"/>
  <c r="L52" i="19" s="1"/>
  <c r="L51" i="19" s="1"/>
  <c r="K56" i="19"/>
  <c r="J56" i="19"/>
  <c r="I56" i="19"/>
  <c r="H56" i="19"/>
  <c r="H52" i="19" s="1"/>
  <c r="H51" i="19" s="1"/>
  <c r="G56" i="19"/>
  <c r="F56" i="19"/>
  <c r="E56" i="19"/>
  <c r="M53" i="19"/>
  <c r="M52" i="19" s="1"/>
  <c r="M51" i="19" s="1"/>
  <c r="L53" i="19"/>
  <c r="K53" i="19"/>
  <c r="K52" i="19" s="1"/>
  <c r="K51" i="19" s="1"/>
  <c r="J53" i="19"/>
  <c r="I53" i="19"/>
  <c r="I52" i="19" s="1"/>
  <c r="I51" i="19" s="1"/>
  <c r="H53" i="19"/>
  <c r="G53" i="19"/>
  <c r="G52" i="19" s="1"/>
  <c r="F53" i="19"/>
  <c r="E53" i="19"/>
  <c r="E52" i="19" s="1"/>
  <c r="E51" i="19" s="1"/>
  <c r="J52" i="19"/>
  <c r="F52" i="19"/>
  <c r="F51" i="19" s="1"/>
  <c r="G51" i="19"/>
  <c r="G92" i="19" s="1"/>
  <c r="M47" i="19"/>
  <c r="L47" i="19"/>
  <c r="K47" i="19"/>
  <c r="J47" i="19"/>
  <c r="I47" i="19"/>
  <c r="H47" i="19"/>
  <c r="G47" i="19"/>
  <c r="F47" i="19"/>
  <c r="E47" i="19"/>
  <c r="M8" i="19"/>
  <c r="M4" i="19" s="1"/>
  <c r="L8" i="19"/>
  <c r="K8" i="19"/>
  <c r="J8" i="19"/>
  <c r="I8" i="19"/>
  <c r="I4" i="19" s="1"/>
  <c r="H8" i="19"/>
  <c r="G8" i="19"/>
  <c r="F8" i="19"/>
  <c r="E8" i="19"/>
  <c r="E4" i="19" s="1"/>
  <c r="M5" i="19"/>
  <c r="L5" i="19"/>
  <c r="L4" i="19" s="1"/>
  <c r="L92" i="19" s="1"/>
  <c r="K5" i="19"/>
  <c r="J5" i="19"/>
  <c r="J4" i="19" s="1"/>
  <c r="I5" i="19"/>
  <c r="H5" i="19"/>
  <c r="H4" i="19" s="1"/>
  <c r="H92" i="19" s="1"/>
  <c r="G5" i="19"/>
  <c r="F5" i="19"/>
  <c r="F4" i="19" s="1"/>
  <c r="E5" i="19"/>
  <c r="K4" i="19"/>
  <c r="K92" i="19" s="1"/>
  <c r="G4" i="19"/>
  <c r="M81" i="18"/>
  <c r="M77" i="18" s="1"/>
  <c r="L81" i="18"/>
  <c r="K81" i="18"/>
  <c r="J81" i="18"/>
  <c r="I81" i="18"/>
  <c r="I77" i="18" s="1"/>
  <c r="H81" i="18"/>
  <c r="G81" i="18"/>
  <c r="F81" i="18"/>
  <c r="E81" i="18"/>
  <c r="E77" i="18" s="1"/>
  <c r="M78" i="18"/>
  <c r="L78" i="18"/>
  <c r="L77" i="18" s="1"/>
  <c r="K78" i="18"/>
  <c r="J78" i="18"/>
  <c r="J77" i="18" s="1"/>
  <c r="I78" i="18"/>
  <c r="H78" i="18"/>
  <c r="H77" i="18" s="1"/>
  <c r="G78" i="18"/>
  <c r="F78" i="18"/>
  <c r="F77" i="18" s="1"/>
  <c r="E78" i="18"/>
  <c r="K77" i="18"/>
  <c r="G77" i="18"/>
  <c r="M73" i="18"/>
  <c r="L73" i="18"/>
  <c r="K73" i="18"/>
  <c r="J73" i="18"/>
  <c r="I73" i="18"/>
  <c r="H73" i="18"/>
  <c r="G73" i="18"/>
  <c r="F73" i="18"/>
  <c r="E73" i="18"/>
  <c r="M68" i="18"/>
  <c r="M64" i="18" s="1"/>
  <c r="L68" i="18"/>
  <c r="K68" i="18"/>
  <c r="J68" i="18"/>
  <c r="I68" i="18"/>
  <c r="I64" i="18" s="1"/>
  <c r="H68" i="18"/>
  <c r="G68" i="18"/>
  <c r="F68" i="18"/>
  <c r="E68" i="18"/>
  <c r="E64" i="18" s="1"/>
  <c r="M65" i="18"/>
  <c r="L65" i="18"/>
  <c r="L64" i="18" s="1"/>
  <c r="K65" i="18"/>
  <c r="J65" i="18"/>
  <c r="J64" i="18" s="1"/>
  <c r="I65" i="18"/>
  <c r="H65" i="18"/>
  <c r="H64" i="18" s="1"/>
  <c r="G65" i="18"/>
  <c r="F65" i="18"/>
  <c r="F64" i="18" s="1"/>
  <c r="E65" i="18"/>
  <c r="K64" i="18"/>
  <c r="G64" i="18"/>
  <c r="M59" i="18"/>
  <c r="L59" i="18"/>
  <c r="K59" i="18"/>
  <c r="J59" i="18"/>
  <c r="I59" i="18"/>
  <c r="H59" i="18"/>
  <c r="G59" i="18"/>
  <c r="F59" i="18"/>
  <c r="E59" i="18"/>
  <c r="M56" i="18"/>
  <c r="M52" i="18" s="1"/>
  <c r="M51" i="18" s="1"/>
  <c r="L56" i="18"/>
  <c r="K56" i="18"/>
  <c r="J56" i="18"/>
  <c r="I56" i="18"/>
  <c r="I52" i="18" s="1"/>
  <c r="I51" i="18" s="1"/>
  <c r="H56" i="18"/>
  <c r="G56" i="18"/>
  <c r="F56" i="18"/>
  <c r="E56" i="18"/>
  <c r="E52" i="18" s="1"/>
  <c r="E51" i="18" s="1"/>
  <c r="M53" i="18"/>
  <c r="L53" i="18"/>
  <c r="L52" i="18" s="1"/>
  <c r="L51" i="18" s="1"/>
  <c r="L92" i="18" s="1"/>
  <c r="K53" i="18"/>
  <c r="J53" i="18"/>
  <c r="J52" i="18" s="1"/>
  <c r="J51" i="18" s="1"/>
  <c r="I53" i="18"/>
  <c r="H53" i="18"/>
  <c r="H52" i="18" s="1"/>
  <c r="H51" i="18" s="1"/>
  <c r="G53" i="18"/>
  <c r="F53" i="18"/>
  <c r="F52" i="18" s="1"/>
  <c r="F51" i="18" s="1"/>
  <c r="E53" i="18"/>
  <c r="K52" i="18"/>
  <c r="K51" i="18" s="1"/>
  <c r="G52" i="18"/>
  <c r="M47" i="18"/>
  <c r="L47" i="18"/>
  <c r="K47" i="18"/>
  <c r="J47" i="18"/>
  <c r="I47" i="18"/>
  <c r="H47" i="18"/>
  <c r="G47" i="18"/>
  <c r="F47" i="18"/>
  <c r="E47" i="18"/>
  <c r="M8" i="18"/>
  <c r="L8" i="18"/>
  <c r="K8" i="18"/>
  <c r="J8" i="18"/>
  <c r="J4" i="18" s="1"/>
  <c r="J92" i="18" s="1"/>
  <c r="I8" i="18"/>
  <c r="H8" i="18"/>
  <c r="G8" i="18"/>
  <c r="F8" i="18"/>
  <c r="F4" i="18" s="1"/>
  <c r="F92" i="18" s="1"/>
  <c r="E8" i="18"/>
  <c r="M5" i="18"/>
  <c r="L5" i="18"/>
  <c r="K5" i="18"/>
  <c r="K4" i="18" s="1"/>
  <c r="K92" i="18" s="1"/>
  <c r="J5" i="18"/>
  <c r="I5" i="18"/>
  <c r="H5" i="18"/>
  <c r="G5" i="18"/>
  <c r="G4" i="18" s="1"/>
  <c r="F5" i="18"/>
  <c r="E5" i="18"/>
  <c r="L4" i="18"/>
  <c r="H4" i="18"/>
  <c r="M81" i="17"/>
  <c r="L81" i="17"/>
  <c r="K81" i="17"/>
  <c r="J81" i="17"/>
  <c r="J77" i="17" s="1"/>
  <c r="I81" i="17"/>
  <c r="H81" i="17"/>
  <c r="G81" i="17"/>
  <c r="F81" i="17"/>
  <c r="F77" i="17" s="1"/>
  <c r="E81" i="17"/>
  <c r="M78" i="17"/>
  <c r="M77" i="17" s="1"/>
  <c r="L78" i="17"/>
  <c r="K78" i="17"/>
  <c r="K77" i="17" s="1"/>
  <c r="J78" i="17"/>
  <c r="I78" i="17"/>
  <c r="I77" i="17" s="1"/>
  <c r="H78" i="17"/>
  <c r="G78" i="17"/>
  <c r="G77" i="17" s="1"/>
  <c r="F78" i="17"/>
  <c r="E78" i="17"/>
  <c r="E77" i="17" s="1"/>
  <c r="L77" i="17"/>
  <c r="H77" i="17"/>
  <c r="M73" i="17"/>
  <c r="M51" i="17" s="1"/>
  <c r="L73" i="17"/>
  <c r="K73" i="17"/>
  <c r="J73" i="17"/>
  <c r="I73" i="17"/>
  <c r="H73" i="17"/>
  <c r="G73" i="17"/>
  <c r="F73" i="17"/>
  <c r="E73" i="17"/>
  <c r="M68" i="17"/>
  <c r="L68" i="17"/>
  <c r="K68" i="17"/>
  <c r="J68" i="17"/>
  <c r="J64" i="17" s="1"/>
  <c r="I68" i="17"/>
  <c r="H68" i="17"/>
  <c r="G68" i="17"/>
  <c r="F68" i="17"/>
  <c r="F64" i="17" s="1"/>
  <c r="E68" i="17"/>
  <c r="M65" i="17"/>
  <c r="M64" i="17" s="1"/>
  <c r="L65" i="17"/>
  <c r="K65" i="17"/>
  <c r="K64" i="17" s="1"/>
  <c r="J65" i="17"/>
  <c r="I65" i="17"/>
  <c r="I64" i="17" s="1"/>
  <c r="H65" i="17"/>
  <c r="G65" i="17"/>
  <c r="G64" i="17" s="1"/>
  <c r="F65" i="17"/>
  <c r="E65" i="17"/>
  <c r="E64" i="17" s="1"/>
  <c r="L64" i="17"/>
  <c r="H64" i="17"/>
  <c r="M59" i="17"/>
  <c r="L59" i="17"/>
  <c r="K59" i="17"/>
  <c r="J59" i="17"/>
  <c r="I59" i="17"/>
  <c r="I51" i="17" s="1"/>
  <c r="I92" i="17" s="1"/>
  <c r="H59" i="17"/>
  <c r="G59" i="17"/>
  <c r="F59" i="17"/>
  <c r="E59" i="17"/>
  <c r="M56" i="17"/>
  <c r="L56" i="17"/>
  <c r="K56" i="17"/>
  <c r="J56" i="17"/>
  <c r="J52" i="17" s="1"/>
  <c r="I56" i="17"/>
  <c r="H56" i="17"/>
  <c r="G56" i="17"/>
  <c r="F56" i="17"/>
  <c r="F52" i="17" s="1"/>
  <c r="E56" i="17"/>
  <c r="M53" i="17"/>
  <c r="M52" i="17" s="1"/>
  <c r="L53" i="17"/>
  <c r="K53" i="17"/>
  <c r="K52" i="17" s="1"/>
  <c r="J53" i="17"/>
  <c r="I53" i="17"/>
  <c r="I52" i="17" s="1"/>
  <c r="H53" i="17"/>
  <c r="G53" i="17"/>
  <c r="G52" i="17" s="1"/>
  <c r="F53" i="17"/>
  <c r="E53" i="17"/>
  <c r="E52" i="17" s="1"/>
  <c r="L52" i="17"/>
  <c r="L51" i="17" s="1"/>
  <c r="H52" i="17"/>
  <c r="E51" i="17"/>
  <c r="M47" i="17"/>
  <c r="L47" i="17"/>
  <c r="K47" i="17"/>
  <c r="J47" i="17"/>
  <c r="I47" i="17"/>
  <c r="H47" i="17"/>
  <c r="G47" i="17"/>
  <c r="F47" i="17"/>
  <c r="E47" i="17"/>
  <c r="M8" i="17"/>
  <c r="L8" i="17"/>
  <c r="K8" i="17"/>
  <c r="K4" i="17" s="1"/>
  <c r="J8" i="17"/>
  <c r="I8" i="17"/>
  <c r="H8" i="17"/>
  <c r="G8" i="17"/>
  <c r="G4" i="17" s="1"/>
  <c r="F8" i="17"/>
  <c r="E8" i="17"/>
  <c r="M5" i="17"/>
  <c r="L5" i="17"/>
  <c r="L4" i="17" s="1"/>
  <c r="L92" i="17" s="1"/>
  <c r="K5" i="17"/>
  <c r="J5" i="17"/>
  <c r="I5" i="17"/>
  <c r="H5" i="17"/>
  <c r="H4" i="17" s="1"/>
  <c r="G5" i="17"/>
  <c r="F5" i="17"/>
  <c r="E5" i="17"/>
  <c r="M4" i="17"/>
  <c r="M92" i="17" s="1"/>
  <c r="I4" i="17"/>
  <c r="E4" i="17"/>
  <c r="E92" i="17" s="1"/>
  <c r="M81" i="16"/>
  <c r="L81" i="16"/>
  <c r="K81" i="16"/>
  <c r="K77" i="16" s="1"/>
  <c r="J81" i="16"/>
  <c r="I81" i="16"/>
  <c r="H81" i="16"/>
  <c r="G81" i="16"/>
  <c r="G77" i="16" s="1"/>
  <c r="F81" i="16"/>
  <c r="E81" i="16"/>
  <c r="M78" i="16"/>
  <c r="L78" i="16"/>
  <c r="L77" i="16" s="1"/>
  <c r="K78" i="16"/>
  <c r="J78" i="16"/>
  <c r="J77" i="16" s="1"/>
  <c r="I78" i="16"/>
  <c r="H78" i="16"/>
  <c r="H77" i="16" s="1"/>
  <c r="G78" i="16"/>
  <c r="F78" i="16"/>
  <c r="F77" i="16" s="1"/>
  <c r="E78" i="16"/>
  <c r="M77" i="16"/>
  <c r="I77" i="16"/>
  <c r="E77" i="16"/>
  <c r="M73" i="16"/>
  <c r="L73" i="16"/>
  <c r="K73" i="16"/>
  <c r="J73" i="16"/>
  <c r="I73" i="16"/>
  <c r="H73" i="16"/>
  <c r="G73" i="16"/>
  <c r="F73" i="16"/>
  <c r="E73" i="16"/>
  <c r="M68" i="16"/>
  <c r="L68" i="16"/>
  <c r="K68" i="16"/>
  <c r="K64" i="16" s="1"/>
  <c r="J68" i="16"/>
  <c r="I68" i="16"/>
  <c r="H68" i="16"/>
  <c r="G68" i="16"/>
  <c r="G64" i="16" s="1"/>
  <c r="F68" i="16"/>
  <c r="E68" i="16"/>
  <c r="M65" i="16"/>
  <c r="L65" i="16"/>
  <c r="L64" i="16" s="1"/>
  <c r="K65" i="16"/>
  <c r="J65" i="16"/>
  <c r="J64" i="16" s="1"/>
  <c r="I65" i="16"/>
  <c r="H65" i="16"/>
  <c r="H64" i="16" s="1"/>
  <c r="G65" i="16"/>
  <c r="F65" i="16"/>
  <c r="F64" i="16" s="1"/>
  <c r="E65" i="16"/>
  <c r="M64" i="16"/>
  <c r="I64" i="16"/>
  <c r="E64" i="16"/>
  <c r="M59" i="16"/>
  <c r="L59" i="16"/>
  <c r="K59" i="16"/>
  <c r="J59" i="16"/>
  <c r="I59" i="16"/>
  <c r="H59" i="16"/>
  <c r="G59" i="16"/>
  <c r="F59" i="16"/>
  <c r="E59" i="16"/>
  <c r="M56" i="16"/>
  <c r="L56" i="16"/>
  <c r="K56" i="16"/>
  <c r="K52" i="16" s="1"/>
  <c r="J56" i="16"/>
  <c r="I56" i="16"/>
  <c r="H56" i="16"/>
  <c r="G56" i="16"/>
  <c r="G52" i="16" s="1"/>
  <c r="F56" i="16"/>
  <c r="E56" i="16"/>
  <c r="M53" i="16"/>
  <c r="L53" i="16"/>
  <c r="L52" i="16" s="1"/>
  <c r="K53" i="16"/>
  <c r="J53" i="16"/>
  <c r="J52" i="16" s="1"/>
  <c r="I53" i="16"/>
  <c r="H53" i="16"/>
  <c r="H52" i="16" s="1"/>
  <c r="G53" i="16"/>
  <c r="F53" i="16"/>
  <c r="F52" i="16" s="1"/>
  <c r="F51" i="16" s="1"/>
  <c r="E53" i="16"/>
  <c r="M52" i="16"/>
  <c r="I52" i="16"/>
  <c r="I51" i="16" s="1"/>
  <c r="E52" i="16"/>
  <c r="E51" i="16" s="1"/>
  <c r="J51" i="16"/>
  <c r="M47" i="16"/>
  <c r="L47" i="16"/>
  <c r="K47" i="16"/>
  <c r="J47" i="16"/>
  <c r="I47" i="16"/>
  <c r="H47" i="16"/>
  <c r="G47" i="16"/>
  <c r="F47" i="16"/>
  <c r="E47" i="16"/>
  <c r="M8" i="16"/>
  <c r="L8" i="16"/>
  <c r="L4" i="16" s="1"/>
  <c r="K8" i="16"/>
  <c r="J8" i="16"/>
  <c r="I8" i="16"/>
  <c r="H8" i="16"/>
  <c r="H4" i="16" s="1"/>
  <c r="G8" i="16"/>
  <c r="F8" i="16"/>
  <c r="E8" i="16"/>
  <c r="M5" i="16"/>
  <c r="M4" i="16" s="1"/>
  <c r="L5" i="16"/>
  <c r="K5" i="16"/>
  <c r="K4" i="16" s="1"/>
  <c r="J5" i="16"/>
  <c r="I5" i="16"/>
  <c r="I4" i="16" s="1"/>
  <c r="H5" i="16"/>
  <c r="G5" i="16"/>
  <c r="G4" i="16" s="1"/>
  <c r="F5" i="16"/>
  <c r="E5" i="16"/>
  <c r="E4" i="16" s="1"/>
  <c r="E92" i="16" s="1"/>
  <c r="J4" i="16"/>
  <c r="J92" i="16" s="1"/>
  <c r="F4" i="16"/>
  <c r="F92" i="16" s="1"/>
  <c r="M36" i="15"/>
  <c r="L36" i="15"/>
  <c r="K36" i="15"/>
  <c r="J36" i="15"/>
  <c r="I36" i="15"/>
  <c r="H36" i="15"/>
  <c r="G36" i="15"/>
  <c r="F36" i="15"/>
  <c r="E36" i="15"/>
  <c r="M31" i="15"/>
  <c r="L31" i="15"/>
  <c r="K31" i="15"/>
  <c r="J31" i="15"/>
  <c r="I31" i="15"/>
  <c r="H31" i="15"/>
  <c r="G31" i="15"/>
  <c r="F31" i="15"/>
  <c r="E31" i="15"/>
  <c r="M21" i="15"/>
  <c r="L21" i="15"/>
  <c r="K21" i="15"/>
  <c r="J21" i="15"/>
  <c r="I21" i="15"/>
  <c r="H21" i="15"/>
  <c r="G21" i="15"/>
  <c r="F21" i="15"/>
  <c r="E21" i="15"/>
  <c r="M10" i="15"/>
  <c r="M9" i="15" s="1"/>
  <c r="L10" i="15"/>
  <c r="K10" i="15"/>
  <c r="K9" i="15" s="1"/>
  <c r="K40" i="15" s="1"/>
  <c r="J10" i="15"/>
  <c r="I10" i="15"/>
  <c r="I9" i="15" s="1"/>
  <c r="H10" i="15"/>
  <c r="G10" i="15"/>
  <c r="G9" i="15" s="1"/>
  <c r="G40" i="15" s="1"/>
  <c r="F10" i="15"/>
  <c r="E10" i="15"/>
  <c r="E9" i="15" s="1"/>
  <c r="L9" i="15"/>
  <c r="J9" i="15"/>
  <c r="H9" i="15"/>
  <c r="F9" i="15"/>
  <c r="M4" i="15"/>
  <c r="L4" i="15"/>
  <c r="L40" i="15" s="1"/>
  <c r="K4" i="15"/>
  <c r="J4" i="15"/>
  <c r="I4" i="15"/>
  <c r="H4" i="15"/>
  <c r="H40" i="15" s="1"/>
  <c r="G4" i="15"/>
  <c r="F4" i="15"/>
  <c r="E4" i="15"/>
  <c r="K15" i="14"/>
  <c r="J15" i="14"/>
  <c r="I15" i="14"/>
  <c r="H15" i="14"/>
  <c r="G15" i="14"/>
  <c r="F15" i="14"/>
  <c r="E15" i="14"/>
  <c r="D15" i="14"/>
  <c r="C15" i="14"/>
  <c r="K4" i="14"/>
  <c r="J4" i="14"/>
  <c r="I4" i="14"/>
  <c r="H4" i="14"/>
  <c r="G4" i="14"/>
  <c r="F4" i="14"/>
  <c r="E4" i="14"/>
  <c r="D4" i="14"/>
  <c r="C4" i="14"/>
  <c r="J26" i="13"/>
  <c r="F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H26" i="13" s="1"/>
  <c r="G8" i="13"/>
  <c r="F8" i="13"/>
  <c r="E8" i="13"/>
  <c r="D8" i="13"/>
  <c r="D26" i="13" s="1"/>
  <c r="C8" i="13"/>
  <c r="K4" i="13"/>
  <c r="J4" i="13"/>
  <c r="I4" i="13"/>
  <c r="I26" i="13" s="1"/>
  <c r="H4" i="13"/>
  <c r="G4" i="13"/>
  <c r="F4" i="13"/>
  <c r="E4" i="13"/>
  <c r="E26" i="13" s="1"/>
  <c r="D4" i="13"/>
  <c r="C4" i="13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H26" i="11"/>
  <c r="D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H4" i="11"/>
  <c r="G4" i="11"/>
  <c r="G26" i="11" s="1"/>
  <c r="F4" i="11"/>
  <c r="F26" i="11" s="1"/>
  <c r="E4" i="11"/>
  <c r="D4" i="1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J26" i="9"/>
  <c r="F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I4" i="9"/>
  <c r="I26" i="9" s="1"/>
  <c r="H4" i="9"/>
  <c r="G4" i="9"/>
  <c r="G26" i="9" s="1"/>
  <c r="F4" i="9"/>
  <c r="E4" i="9"/>
  <c r="E26" i="9" s="1"/>
  <c r="D4" i="9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H26" i="7"/>
  <c r="D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I26" i="7" s="1"/>
  <c r="H4" i="7"/>
  <c r="G4" i="7"/>
  <c r="G26" i="7" s="1"/>
  <c r="F4" i="7"/>
  <c r="F26" i="7" s="1"/>
  <c r="E4" i="7"/>
  <c r="E26" i="7" s="1"/>
  <c r="D4" i="7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C26" i="4" s="1"/>
  <c r="K4" i="4"/>
  <c r="J4" i="4"/>
  <c r="I4" i="4"/>
  <c r="H4" i="4"/>
  <c r="H26" i="4" s="1"/>
  <c r="G4" i="4"/>
  <c r="F4" i="4"/>
  <c r="E4" i="4"/>
  <c r="D4" i="4"/>
  <c r="D26" i="4" s="1"/>
  <c r="C4" i="4"/>
  <c r="H92" i="18" l="1"/>
  <c r="G92" i="16"/>
  <c r="E26" i="4"/>
  <c r="I26" i="4"/>
  <c r="D26" i="9"/>
  <c r="H26" i="9"/>
  <c r="E26" i="11"/>
  <c r="I26" i="11"/>
  <c r="E40" i="15"/>
  <c r="I40" i="15"/>
  <c r="M40" i="15"/>
  <c r="M51" i="16"/>
  <c r="H51" i="16"/>
  <c r="L51" i="16"/>
  <c r="G51" i="16"/>
  <c r="K51" i="16"/>
  <c r="E51" i="20"/>
  <c r="E92" i="20" s="1"/>
  <c r="F26" i="4"/>
  <c r="J26" i="4"/>
  <c r="C26" i="13"/>
  <c r="G26" i="13"/>
  <c r="K26" i="13"/>
  <c r="F40" i="15"/>
  <c r="J40" i="15"/>
  <c r="I92" i="16"/>
  <c r="M92" i="16"/>
  <c r="H92" i="16"/>
  <c r="L92" i="16"/>
  <c r="F4" i="17"/>
  <c r="J4" i="17"/>
  <c r="E4" i="18"/>
  <c r="E92" i="18" s="1"/>
  <c r="I4" i="18"/>
  <c r="I92" i="18" s="1"/>
  <c r="M4" i="18"/>
  <c r="M92" i="18" s="1"/>
  <c r="F92" i="19"/>
  <c r="J92" i="19"/>
  <c r="E92" i="19"/>
  <c r="I92" i="19"/>
  <c r="M92" i="19"/>
  <c r="G4" i="20"/>
  <c r="G92" i="20" s="1"/>
  <c r="K4" i="20"/>
  <c r="K92" i="20" s="1"/>
  <c r="I51" i="20"/>
  <c r="K92" i="16"/>
  <c r="H92" i="17"/>
  <c r="I92" i="20"/>
  <c r="G26" i="4"/>
  <c r="K26" i="4"/>
  <c r="H51" i="17"/>
  <c r="G51" i="17"/>
  <c r="G92" i="17" s="1"/>
  <c r="K51" i="17"/>
  <c r="K92" i="17" s="1"/>
  <c r="F51" i="17"/>
  <c r="J51" i="17"/>
  <c r="G51" i="18"/>
  <c r="G92" i="18" s="1"/>
  <c r="J51" i="19"/>
  <c r="F92" i="17" l="1"/>
  <c r="J92" i="17"/>
</calcChain>
</file>

<file path=xl/sharedStrings.xml><?xml version="1.0" encoding="utf-8"?>
<sst xmlns="http://schemas.openxmlformats.org/spreadsheetml/2006/main" count="7835" uniqueCount="169">
  <si>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</si>
  <si>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</si>
  <si>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</si>
  <si>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</si>
  <si>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</si>
  <si>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</si>
  <si>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</si>
  <si>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</si>
  <si>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</si>
  <si>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</si>
  <si>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</si>
  <si>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</si>
  <si>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</si>
  <si>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</si>
  <si>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</si>
  <si>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</si>
  <si>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</si>
  <si>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</si>
  <si>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</si>
  <si>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</si>
  <si>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</si>
  <si>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</si>
  <si>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</si>
  <si>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</si>
  <si>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</si>
  <si>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</si>
  <si>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</si>
  <si>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</si>
  <si>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</si>
  <si>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</si>
  <si>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</si>
  <si>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</si>
  <si>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</si>
  <si>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</si>
  <si>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</si>
  <si>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</si>
  <si>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</si>
  <si>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</si>
  <si>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</si>
  <si>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</si>
  <si>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</si>
  <si>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</si>
  <si>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</si>
  <si>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</si>
  <si>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</si>
  <si>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</si>
  <si>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</si>
  <si>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</si>
  <si>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</si>
  <si>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</si>
  <si>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</si>
  <si>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</si>
  <si>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</si>
  <si>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</si>
  <si>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</si>
  <si>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</si>
  <si>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</si>
  <si>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</si>
  <si>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</si>
  <si>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</si>
  <si>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</si>
  <si>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</si>
  <si>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</si>
  <si>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</si>
  <si>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</si>
  <si>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</si>
  <si>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</si>
  <si>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</si>
  <si>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</si>
  <si>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</si>
  <si>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</si>
  <si>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</si>
  <si>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</si>
  <si>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</si>
  <si>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</si>
  <si>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</si>
  <si>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</si>
  <si>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</si>
  <si>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</si>
  <si>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</si>
  <si>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</si>
  <si>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</si>
  <si>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</si>
  <si>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</si>
  <si>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</si>
  <si>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</si>
  <si>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</si>
  <si>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</si>
  <si>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</si>
  <si>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</si>
  <si>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</si>
  <si>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</si>
  <si>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</si>
  <si>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</si>
  <si>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</si>
  <si>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</si>
  <si>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</si>
  <si>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</si>
  <si>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</si>
  <si>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</si>
  <si>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</si>
  <si>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</si>
  <si>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</si>
  <si>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</si>
  <si>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</si>
  <si>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</si>
  <si>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</si>
  <si>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</si>
  <si>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</si>
  <si>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</si>
  <si>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</si>
  <si>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</si>
  <si>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</si>
  <si>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</si>
  <si>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</si>
  <si>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</si>
  <si>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</si>
  <si>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</si>
  <si>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</si>
  <si>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</si>
  <si>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</si>
  <si>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</si>
  <si>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Table B.1: Specification of receipts: Human Settlements</t>
  </si>
  <si>
    <t>Table B.2: Payments and estimates by economic classification: Human Settlements</t>
  </si>
  <si>
    <t>Table B.2: Payments and estimates by economic classification: Administration</t>
  </si>
  <si>
    <t>Table B.2: Payments and estimates by economic classification: Housing Needs Planning &amp; Research</t>
  </si>
  <si>
    <t>Table B.2: Payments and estimates by economic classification: Housing Development</t>
  </si>
  <si>
    <t xml:space="preserve">Table B.2: Payments and estimates by economic classification: </t>
  </si>
  <si>
    <t xml:space="preserve">12. </t>
  </si>
  <si>
    <t xml:space="preserve">10. </t>
  </si>
  <si>
    <t>1. Administration</t>
  </si>
  <si>
    <t xml:space="preserve">11. </t>
  </si>
  <si>
    <t xml:space="preserve">13. </t>
  </si>
  <si>
    <t>2016/17</t>
  </si>
  <si>
    <t>2015/16</t>
  </si>
  <si>
    <t>2014/15</t>
  </si>
  <si>
    <t>2013/14</t>
  </si>
  <si>
    <t>2012/13</t>
  </si>
  <si>
    <t>2011/12</t>
  </si>
  <si>
    <t>2010/11</t>
  </si>
  <si>
    <t xml:space="preserve">9. </t>
  </si>
  <si>
    <t xml:space="preserve">8. </t>
  </si>
  <si>
    <t xml:space="preserve">7. </t>
  </si>
  <si>
    <t xml:space="preserve">6. </t>
  </si>
  <si>
    <t xml:space="preserve">5. </t>
  </si>
  <si>
    <t xml:space="preserve">4. </t>
  </si>
  <si>
    <t>3. Housing Development</t>
  </si>
  <si>
    <t>2. Housing Needs Planning &amp; Research</t>
  </si>
  <si>
    <t xml:space="preserve">15. </t>
  </si>
  <si>
    <t xml:space="preserve">14. </t>
  </si>
  <si>
    <t>1. Administration: House Planning, Research</t>
  </si>
  <si>
    <t>1. Administration: Housing Development</t>
  </si>
  <si>
    <t>2. Provincial Intervention</t>
  </si>
  <si>
    <t>3. Incremental Intervention</t>
  </si>
  <si>
    <t>4. Social And Rental Intervention</t>
  </si>
  <si>
    <t>5. Rural Intervention</t>
  </si>
  <si>
    <t>1. Office Of The Mec</t>
  </si>
  <si>
    <t>2. Corporate Services</t>
  </si>
  <si>
    <t>Table 15.2 : Summary of departmental receipts collection</t>
  </si>
  <si>
    <t>Table 15.3: Summary of payments and estimates by programme: Human Settlements</t>
  </si>
  <si>
    <t>Table 15.4: Summary of provincial payments and estimates by economic classification: Human Settlements</t>
  </si>
  <si>
    <t>Table 15.6: Summary of payments and estimates by sub-programme: Administration</t>
  </si>
  <si>
    <t>Table 15.7: Summary of payments and estimates by economic classification: Administration</t>
  </si>
  <si>
    <t>Table 15.8: Summary of payments and estimates by sub-programme: Housing Needs Planning &amp; Research</t>
  </si>
  <si>
    <t>Table 15.9: Summary of payments and estimates by economic classification: Housing Needs Planning &amp; Research</t>
  </si>
  <si>
    <t>Table 15.10: Summary of payments and estimates by sub-programme: Housing Development</t>
  </si>
  <si>
    <t>Table 15.11: Summary of payments and estimates by economic classification: Housing Development</t>
  </si>
  <si>
    <t xml:space="preserve">Table 15.13: Summary of payments and estimates by sub-programme: </t>
  </si>
  <si>
    <t xml:space="preserve">Table 15.14: Summary of payments and estimates by economic classification: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</si>
</sst>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158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139</v>
      </c>
      <c r="D3" s="17" t="s">
        <v>138</v>
      </c>
      <c r="E3" s="17" t="s">
        <v>137</v>
      </c>
      <c r="F3" s="173" t="s">
        <v>136</v>
      </c>
      <c r="G3" s="174"/>
      <c r="H3" s="175"/>
      <c r="I3" s="17" t="s">
        <v>135</v>
      </c>
      <c r="J3" s="17" t="s">
        <v>134</v>
      </c>
      <c r="K3" s="17" t="s">
        <v>133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96</v>
      </c>
      <c r="D9" s="33">
        <v>165</v>
      </c>
      <c r="E9" s="33">
        <v>326</v>
      </c>
      <c r="F9" s="32">
        <v>191</v>
      </c>
      <c r="G9" s="33">
        <v>191</v>
      </c>
      <c r="H9" s="34">
        <v>191</v>
      </c>
      <c r="I9" s="33">
        <v>296</v>
      </c>
      <c r="J9" s="33">
        <v>325</v>
      </c>
      <c r="K9" s="33">
        <v>325.58999999999997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1519</v>
      </c>
      <c r="E11" s="33">
        <v>401</v>
      </c>
      <c r="F11" s="32">
        <v>40</v>
      </c>
      <c r="G11" s="33">
        <v>40</v>
      </c>
      <c r="H11" s="34">
        <v>40</v>
      </c>
      <c r="I11" s="33">
        <v>50</v>
      </c>
      <c r="J11" s="33">
        <v>55</v>
      </c>
      <c r="K11" s="33">
        <v>63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0</v>
      </c>
      <c r="D14" s="36">
        <v>0</v>
      </c>
      <c r="E14" s="36">
        <v>45</v>
      </c>
      <c r="F14" s="35">
        <v>0</v>
      </c>
      <c r="G14" s="36">
        <v>0</v>
      </c>
      <c r="H14" s="37">
        <v>0</v>
      </c>
      <c r="I14" s="36">
        <v>10</v>
      </c>
      <c r="J14" s="36">
        <v>30</v>
      </c>
      <c r="K14" s="36">
        <v>35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96</v>
      </c>
      <c r="D15" s="61">
        <f t="shared" ref="D15:K15" si="1">SUM(D5:D14)</f>
        <v>1684</v>
      </c>
      <c r="E15" s="61">
        <f t="shared" si="1"/>
        <v>772</v>
      </c>
      <c r="F15" s="62">
        <f t="shared" si="1"/>
        <v>231</v>
      </c>
      <c r="G15" s="61">
        <f t="shared" si="1"/>
        <v>231</v>
      </c>
      <c r="H15" s="63">
        <f t="shared" si="1"/>
        <v>231</v>
      </c>
      <c r="I15" s="61">
        <f t="shared" si="1"/>
        <v>356</v>
      </c>
      <c r="J15" s="61">
        <f t="shared" si="1"/>
        <v>410</v>
      </c>
      <c r="K15" s="61">
        <f t="shared" si="1"/>
        <v>423.59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139</v>
      </c>
      <c r="D3" s="17" t="s">
        <v>138</v>
      </c>
      <c r="E3" s="17" t="s">
        <v>137</v>
      </c>
      <c r="F3" s="173" t="s">
        <v>136</v>
      </c>
      <c r="G3" s="174"/>
      <c r="H3" s="175"/>
      <c r="I3" s="17" t="s">
        <v>135</v>
      </c>
      <c r="J3" s="17" t="s">
        <v>134</v>
      </c>
      <c r="K3" s="17" t="s">
        <v>133</v>
      </c>
      <c r="Z3" s="54" t="s">
        <v>32</v>
      </c>
    </row>
    <row r="4" spans="1:27" s="14" customFormat="1" ht="12.75" hidden="1" customHeight="1" x14ac:dyDescent="0.25">
      <c r="A4" s="25"/>
      <c r="B4" s="56" t="s">
        <v>30</v>
      </c>
      <c r="C4" s="33"/>
      <c r="D4" s="33"/>
      <c r="E4" s="33"/>
      <c r="F4" s="27"/>
      <c r="G4" s="28"/>
      <c r="H4" s="29"/>
      <c r="I4" s="33"/>
      <c r="J4" s="33"/>
      <c r="K4" s="33"/>
      <c r="Z4" s="53">
        <f t="shared" ref="Z4:Z20" si="0">IF(LEN(B4)&lt;5,0,1)</f>
        <v>0</v>
      </c>
      <c r="AA4" s="24" t="s">
        <v>7</v>
      </c>
    </row>
    <row r="5" spans="1:27" s="14" customFormat="1" ht="12.75" hidden="1" customHeight="1" x14ac:dyDescent="0.25">
      <c r="A5" s="25"/>
      <c r="B5" s="56" t="s">
        <v>30</v>
      </c>
      <c r="C5" s="33"/>
      <c r="D5" s="33"/>
      <c r="E5" s="33"/>
      <c r="F5" s="32"/>
      <c r="G5" s="33"/>
      <c r="H5" s="34"/>
      <c r="I5" s="33"/>
      <c r="J5" s="33"/>
      <c r="K5" s="33"/>
      <c r="Z5" s="53">
        <f t="shared" si="0"/>
        <v>0</v>
      </c>
      <c r="AA5" s="30">
        <v>6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0</v>
      </c>
      <c r="D19" s="46">
        <f t="shared" ref="D19:K19" si="1">SUM(D4:D18)</f>
        <v>0</v>
      </c>
      <c r="E19" s="46">
        <f t="shared" si="1"/>
        <v>0</v>
      </c>
      <c r="F19" s="47">
        <f t="shared" si="1"/>
        <v>0</v>
      </c>
      <c r="G19" s="46">
        <f t="shared" si="1"/>
        <v>0</v>
      </c>
      <c r="H19" s="48">
        <f t="shared" si="1"/>
        <v>0</v>
      </c>
      <c r="I19" s="46">
        <f t="shared" si="1"/>
        <v>0</v>
      </c>
      <c r="J19" s="46">
        <f t="shared" si="1"/>
        <v>0</v>
      </c>
      <c r="K19" s="46">
        <f t="shared" si="1"/>
        <v>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139</v>
      </c>
      <c r="D3" s="17" t="s">
        <v>138</v>
      </c>
      <c r="E3" s="17" t="s">
        <v>137</v>
      </c>
      <c r="F3" s="173" t="s">
        <v>136</v>
      </c>
      <c r="G3" s="174"/>
      <c r="H3" s="175"/>
      <c r="I3" s="17" t="s">
        <v>135</v>
      </c>
      <c r="J3" s="17" t="s">
        <v>134</v>
      </c>
      <c r="K3" s="17" t="s">
        <v>133</v>
      </c>
    </row>
    <row r="4" spans="1:27" s="23" customFormat="1" ht="12.75" customHeight="1" x14ac:dyDescent="0.25">
      <c r="A4" s="18"/>
      <c r="B4" s="19" t="s">
        <v>6</v>
      </c>
      <c r="C4" s="20">
        <f>SUM(C5:C7)</f>
        <v>0</v>
      </c>
      <c r="D4" s="20">
        <f t="shared" ref="D4:K4" si="0">SUM(D5:D7)</f>
        <v>0</v>
      </c>
      <c r="E4" s="20">
        <f t="shared" si="0"/>
        <v>0</v>
      </c>
      <c r="F4" s="21">
        <f t="shared" si="0"/>
        <v>0</v>
      </c>
      <c r="G4" s="20">
        <f t="shared" si="0"/>
        <v>0</v>
      </c>
      <c r="H4" s="22">
        <f t="shared" si="0"/>
        <v>0</v>
      </c>
      <c r="I4" s="20">
        <f t="shared" si="0"/>
        <v>0</v>
      </c>
      <c r="J4" s="20">
        <f t="shared" si="0"/>
        <v>0</v>
      </c>
      <c r="K4" s="20">
        <f t="shared" si="0"/>
        <v>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0</v>
      </c>
      <c r="D26" s="46">
        <f t="shared" ref="D26:K26" si="3">+D4+D8+D16+D24</f>
        <v>0</v>
      </c>
      <c r="E26" s="46">
        <f t="shared" si="3"/>
        <v>0</v>
      </c>
      <c r="F26" s="47">
        <f t="shared" si="3"/>
        <v>0</v>
      </c>
      <c r="G26" s="46">
        <f t="shared" si="3"/>
        <v>0</v>
      </c>
      <c r="H26" s="48">
        <f t="shared" si="3"/>
        <v>0</v>
      </c>
      <c r="I26" s="46">
        <f t="shared" si="3"/>
        <v>0</v>
      </c>
      <c r="J26" s="46">
        <f t="shared" si="3"/>
        <v>0</v>
      </c>
      <c r="K26" s="46">
        <f t="shared" si="3"/>
        <v>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139</v>
      </c>
      <c r="F3" s="17" t="s">
        <v>138</v>
      </c>
      <c r="G3" s="17" t="s">
        <v>137</v>
      </c>
      <c r="H3" s="173" t="s">
        <v>136</v>
      </c>
      <c r="I3" s="174"/>
      <c r="J3" s="175"/>
      <c r="K3" s="17" t="s">
        <v>135</v>
      </c>
      <c r="L3" s="17" t="s">
        <v>134</v>
      </c>
      <c r="M3" s="17" t="s">
        <v>133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96</v>
      </c>
      <c r="F9" s="72">
        <f t="shared" ref="F9:M9" si="1">F10+F19</f>
        <v>165</v>
      </c>
      <c r="G9" s="72">
        <f t="shared" si="1"/>
        <v>326</v>
      </c>
      <c r="H9" s="73">
        <f t="shared" si="1"/>
        <v>191</v>
      </c>
      <c r="I9" s="72">
        <f t="shared" si="1"/>
        <v>191</v>
      </c>
      <c r="J9" s="74">
        <f t="shared" si="1"/>
        <v>191</v>
      </c>
      <c r="K9" s="72">
        <f t="shared" si="1"/>
        <v>296</v>
      </c>
      <c r="L9" s="72">
        <f t="shared" si="1"/>
        <v>325</v>
      </c>
      <c r="M9" s="72">
        <f t="shared" si="1"/>
        <v>325.58999999999997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93</v>
      </c>
      <c r="F10" s="100">
        <f t="shared" ref="F10:M10" si="2">SUM(F11:F13)</f>
        <v>161</v>
      </c>
      <c r="G10" s="100">
        <f t="shared" si="2"/>
        <v>326</v>
      </c>
      <c r="H10" s="101">
        <f t="shared" si="2"/>
        <v>171</v>
      </c>
      <c r="I10" s="100">
        <f t="shared" si="2"/>
        <v>171</v>
      </c>
      <c r="J10" s="102">
        <f t="shared" si="2"/>
        <v>171</v>
      </c>
      <c r="K10" s="100">
        <f t="shared" si="2"/>
        <v>273</v>
      </c>
      <c r="L10" s="100">
        <f t="shared" si="2"/>
        <v>295</v>
      </c>
      <c r="M10" s="100">
        <f t="shared" si="2"/>
        <v>294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38</v>
      </c>
      <c r="F12" s="86">
        <v>40</v>
      </c>
      <c r="G12" s="86">
        <v>91</v>
      </c>
      <c r="H12" s="87">
        <v>94</v>
      </c>
      <c r="I12" s="86">
        <v>94</v>
      </c>
      <c r="J12" s="88">
        <v>94</v>
      </c>
      <c r="K12" s="86">
        <v>110</v>
      </c>
      <c r="L12" s="86">
        <v>145</v>
      </c>
      <c r="M12" s="86">
        <v>141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55</v>
      </c>
      <c r="F13" s="86">
        <v>121</v>
      </c>
      <c r="G13" s="86">
        <v>235</v>
      </c>
      <c r="H13" s="87">
        <v>77</v>
      </c>
      <c r="I13" s="86">
        <v>77</v>
      </c>
      <c r="J13" s="88">
        <v>77</v>
      </c>
      <c r="K13" s="86">
        <v>163</v>
      </c>
      <c r="L13" s="86">
        <v>150</v>
      </c>
      <c r="M13" s="86">
        <v>153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55</v>
      </c>
      <c r="F15" s="79">
        <v>121</v>
      </c>
      <c r="G15" s="79">
        <v>206</v>
      </c>
      <c r="H15" s="80">
        <v>77</v>
      </c>
      <c r="I15" s="79">
        <v>77</v>
      </c>
      <c r="J15" s="81">
        <v>77</v>
      </c>
      <c r="K15" s="79">
        <v>50</v>
      </c>
      <c r="L15" s="79">
        <v>53</v>
      </c>
      <c r="M15" s="81">
        <v>153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29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3</v>
      </c>
      <c r="F19" s="100">
        <v>4</v>
      </c>
      <c r="G19" s="100">
        <v>0</v>
      </c>
      <c r="H19" s="101">
        <v>20</v>
      </c>
      <c r="I19" s="100">
        <v>20</v>
      </c>
      <c r="J19" s="102">
        <v>20</v>
      </c>
      <c r="K19" s="100">
        <v>23</v>
      </c>
      <c r="L19" s="100">
        <v>30</v>
      </c>
      <c r="M19" s="100">
        <v>31.589999999999996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1519</v>
      </c>
      <c r="G29" s="72">
        <v>401</v>
      </c>
      <c r="H29" s="73">
        <v>40</v>
      </c>
      <c r="I29" s="72">
        <v>40</v>
      </c>
      <c r="J29" s="74">
        <v>40</v>
      </c>
      <c r="K29" s="72">
        <v>50</v>
      </c>
      <c r="L29" s="72">
        <v>55</v>
      </c>
      <c r="M29" s="72">
        <v>63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0</v>
      </c>
      <c r="F31" s="131">
        <f t="shared" ref="F31:M31" si="4">SUM(F32:F34)</f>
        <v>0</v>
      </c>
      <c r="G31" s="131">
        <f t="shared" si="4"/>
        <v>0</v>
      </c>
      <c r="H31" s="132">
        <f t="shared" si="4"/>
        <v>0</v>
      </c>
      <c r="I31" s="131">
        <f t="shared" si="4"/>
        <v>0</v>
      </c>
      <c r="J31" s="133">
        <f t="shared" si="4"/>
        <v>0</v>
      </c>
      <c r="K31" s="131">
        <f t="shared" si="4"/>
        <v>0</v>
      </c>
      <c r="L31" s="131">
        <f t="shared" si="4"/>
        <v>0</v>
      </c>
      <c r="M31" s="131">
        <f t="shared" si="4"/>
        <v>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0</v>
      </c>
      <c r="G32" s="79">
        <v>0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0</v>
      </c>
      <c r="F39" s="72">
        <v>0</v>
      </c>
      <c r="G39" s="72">
        <v>45</v>
      </c>
      <c r="H39" s="73">
        <v>0</v>
      </c>
      <c r="I39" s="72">
        <v>0</v>
      </c>
      <c r="J39" s="74">
        <v>0</v>
      </c>
      <c r="K39" s="72">
        <v>10</v>
      </c>
      <c r="L39" s="72">
        <v>30</v>
      </c>
      <c r="M39" s="72">
        <v>35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96</v>
      </c>
      <c r="F40" s="46">
        <f t="shared" ref="F40:M40" si="6">F4+F9+F21+F29+F31+F36+F39</f>
        <v>1684</v>
      </c>
      <c r="G40" s="46">
        <f t="shared" si="6"/>
        <v>772</v>
      </c>
      <c r="H40" s="47">
        <f t="shared" si="6"/>
        <v>231</v>
      </c>
      <c r="I40" s="46">
        <f t="shared" si="6"/>
        <v>231</v>
      </c>
      <c r="J40" s="48">
        <f t="shared" si="6"/>
        <v>231</v>
      </c>
      <c r="K40" s="46">
        <f t="shared" si="6"/>
        <v>356</v>
      </c>
      <c r="L40" s="46">
        <f t="shared" si="6"/>
        <v>410</v>
      </c>
      <c r="M40" s="46">
        <f t="shared" si="6"/>
        <v>423.59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139</v>
      </c>
      <c r="F3" s="17" t="s">
        <v>138</v>
      </c>
      <c r="G3" s="17" t="s">
        <v>137</v>
      </c>
      <c r="H3" s="173" t="s">
        <v>136</v>
      </c>
      <c r="I3" s="174"/>
      <c r="J3" s="175"/>
      <c r="K3" s="17" t="s">
        <v>135</v>
      </c>
      <c r="L3" s="17" t="s">
        <v>134</v>
      </c>
      <c r="M3" s="17" t="s">
        <v>133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115134</v>
      </c>
      <c r="F4" s="72">
        <f t="shared" ref="F4:M4" si="0">F5+F8+F47</f>
        <v>146108.24669000003</v>
      </c>
      <c r="G4" s="72">
        <f t="shared" si="0"/>
        <v>192754</v>
      </c>
      <c r="H4" s="73">
        <f t="shared" si="0"/>
        <v>187370</v>
      </c>
      <c r="I4" s="72">
        <f t="shared" si="0"/>
        <v>214673</v>
      </c>
      <c r="J4" s="74">
        <f t="shared" si="0"/>
        <v>215073</v>
      </c>
      <c r="K4" s="72">
        <f t="shared" si="0"/>
        <v>202050</v>
      </c>
      <c r="L4" s="72">
        <f t="shared" si="0"/>
        <v>215812</v>
      </c>
      <c r="M4" s="72">
        <f t="shared" si="0"/>
        <v>211291.95699999999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77971</v>
      </c>
      <c r="F5" s="100">
        <f t="shared" ref="F5:M5" si="1">SUM(F6:F7)</f>
        <v>91066.164710000012</v>
      </c>
      <c r="G5" s="100">
        <f t="shared" si="1"/>
        <v>102268</v>
      </c>
      <c r="H5" s="101">
        <f t="shared" si="1"/>
        <v>123149</v>
      </c>
      <c r="I5" s="100">
        <f t="shared" si="1"/>
        <v>114749</v>
      </c>
      <c r="J5" s="102">
        <f t="shared" si="1"/>
        <v>118749</v>
      </c>
      <c r="K5" s="100">
        <f t="shared" si="1"/>
        <v>128883</v>
      </c>
      <c r="L5" s="100">
        <f t="shared" si="1"/>
        <v>136012</v>
      </c>
      <c r="M5" s="100">
        <f t="shared" si="1"/>
        <v>143355.758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71612</v>
      </c>
      <c r="F6" s="79">
        <v>78155.440270000006</v>
      </c>
      <c r="G6" s="79">
        <v>88354</v>
      </c>
      <c r="H6" s="80">
        <v>103924</v>
      </c>
      <c r="I6" s="79">
        <v>95524</v>
      </c>
      <c r="J6" s="81">
        <v>99524</v>
      </c>
      <c r="K6" s="79">
        <v>108752</v>
      </c>
      <c r="L6" s="79">
        <v>116995</v>
      </c>
      <c r="M6" s="79">
        <v>121943.15700000001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6359</v>
      </c>
      <c r="F7" s="93">
        <v>12910.724439999998</v>
      </c>
      <c r="G7" s="93">
        <v>13914</v>
      </c>
      <c r="H7" s="94">
        <v>19225</v>
      </c>
      <c r="I7" s="93">
        <v>19225</v>
      </c>
      <c r="J7" s="95">
        <v>19225</v>
      </c>
      <c r="K7" s="93">
        <v>20131</v>
      </c>
      <c r="L7" s="93">
        <v>19017</v>
      </c>
      <c r="M7" s="93">
        <v>21412.600999999999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37163</v>
      </c>
      <c r="F8" s="100">
        <f t="shared" ref="F8:M8" si="2">SUM(F9:F46)</f>
        <v>55042.08198000001</v>
      </c>
      <c r="G8" s="100">
        <f t="shared" si="2"/>
        <v>90486</v>
      </c>
      <c r="H8" s="101">
        <f t="shared" si="2"/>
        <v>64221</v>
      </c>
      <c r="I8" s="100">
        <f t="shared" si="2"/>
        <v>99924</v>
      </c>
      <c r="J8" s="102">
        <f t="shared" si="2"/>
        <v>96324</v>
      </c>
      <c r="K8" s="100">
        <f t="shared" si="2"/>
        <v>73167</v>
      </c>
      <c r="L8" s="100">
        <f t="shared" si="2"/>
        <v>79800</v>
      </c>
      <c r="M8" s="100">
        <f t="shared" si="2"/>
        <v>67936.198999999993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1664</v>
      </c>
      <c r="F9" s="79">
        <v>45.498869999999997</v>
      </c>
      <c r="G9" s="79">
        <v>129</v>
      </c>
      <c r="H9" s="80">
        <v>202</v>
      </c>
      <c r="I9" s="79">
        <v>202</v>
      </c>
      <c r="J9" s="81">
        <v>140</v>
      </c>
      <c r="K9" s="79">
        <v>84</v>
      </c>
      <c r="L9" s="79">
        <v>113</v>
      </c>
      <c r="M9" s="79">
        <v>124.28899999999999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20457</v>
      </c>
      <c r="F10" s="86">
        <v>752.32546999999988</v>
      </c>
      <c r="G10" s="86">
        <v>939</v>
      </c>
      <c r="H10" s="87">
        <v>367</v>
      </c>
      <c r="I10" s="86">
        <v>367</v>
      </c>
      <c r="J10" s="88">
        <v>1427</v>
      </c>
      <c r="K10" s="86">
        <v>316</v>
      </c>
      <c r="L10" s="86">
        <v>271</v>
      </c>
      <c r="M10" s="86">
        <v>280.06299999999999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1114</v>
      </c>
      <c r="F11" s="86">
        <v>214.13645000000002</v>
      </c>
      <c r="G11" s="86">
        <v>1475</v>
      </c>
      <c r="H11" s="87">
        <v>1064</v>
      </c>
      <c r="I11" s="86">
        <v>1264</v>
      </c>
      <c r="J11" s="88">
        <v>740</v>
      </c>
      <c r="K11" s="86">
        <v>808</v>
      </c>
      <c r="L11" s="86">
        <v>1043</v>
      </c>
      <c r="M11" s="86">
        <v>1098.279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6269.9868099999994</v>
      </c>
      <c r="G12" s="86">
        <v>6322</v>
      </c>
      <c r="H12" s="87">
        <v>4891</v>
      </c>
      <c r="I12" s="86">
        <v>4694</v>
      </c>
      <c r="J12" s="88">
        <v>5105</v>
      </c>
      <c r="K12" s="86">
        <v>5500</v>
      </c>
      <c r="L12" s="86">
        <v>6811</v>
      </c>
      <c r="M12" s="86">
        <v>6987.2689999999993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82</v>
      </c>
      <c r="H13" s="87">
        <v>617</v>
      </c>
      <c r="I13" s="86">
        <v>617</v>
      </c>
      <c r="J13" s="88">
        <v>120</v>
      </c>
      <c r="K13" s="86">
        <v>598</v>
      </c>
      <c r="L13" s="86">
        <v>616</v>
      </c>
      <c r="M13" s="86">
        <v>648.64799999999991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3064</v>
      </c>
      <c r="F14" s="86">
        <v>1023.7324299999999</v>
      </c>
      <c r="G14" s="86">
        <v>1000</v>
      </c>
      <c r="H14" s="87">
        <v>1071</v>
      </c>
      <c r="I14" s="86">
        <v>1071</v>
      </c>
      <c r="J14" s="88">
        <v>1492</v>
      </c>
      <c r="K14" s="86">
        <v>1538</v>
      </c>
      <c r="L14" s="86">
        <v>1814</v>
      </c>
      <c r="M14" s="86">
        <v>1962.6659999999999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2396</v>
      </c>
      <c r="F15" s="86">
        <v>3924.9150999999997</v>
      </c>
      <c r="G15" s="86">
        <v>3545</v>
      </c>
      <c r="H15" s="87">
        <v>1838</v>
      </c>
      <c r="I15" s="86">
        <v>1838</v>
      </c>
      <c r="J15" s="88">
        <v>2921</v>
      </c>
      <c r="K15" s="86">
        <v>1858</v>
      </c>
      <c r="L15" s="86">
        <v>1943</v>
      </c>
      <c r="M15" s="86">
        <v>2111.2649999999999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902</v>
      </c>
      <c r="F16" s="86">
        <v>325.40464000000003</v>
      </c>
      <c r="G16" s="86">
        <v>731</v>
      </c>
      <c r="H16" s="87">
        <v>313</v>
      </c>
      <c r="I16" s="86">
        <v>313</v>
      </c>
      <c r="J16" s="88">
        <v>351</v>
      </c>
      <c r="K16" s="86">
        <v>391</v>
      </c>
      <c r="L16" s="86">
        <v>338</v>
      </c>
      <c r="M16" s="86">
        <v>355.91399999999993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98</v>
      </c>
      <c r="F17" s="86">
        <v>138.31224</v>
      </c>
      <c r="G17" s="86">
        <v>40</v>
      </c>
      <c r="H17" s="87">
        <v>407</v>
      </c>
      <c r="I17" s="86">
        <v>407</v>
      </c>
      <c r="J17" s="88">
        <v>107</v>
      </c>
      <c r="K17" s="86">
        <v>471</v>
      </c>
      <c r="L17" s="86">
        <v>493</v>
      </c>
      <c r="M17" s="86">
        <v>519.12900000000002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1902.3037199999999</v>
      </c>
      <c r="G21" s="86">
        <v>30695</v>
      </c>
      <c r="H21" s="87">
        <v>1050</v>
      </c>
      <c r="I21" s="86">
        <v>1050</v>
      </c>
      <c r="J21" s="88">
        <v>2641</v>
      </c>
      <c r="K21" s="86">
        <v>1195</v>
      </c>
      <c r="L21" s="86">
        <v>1250</v>
      </c>
      <c r="M21" s="86">
        <v>1316.25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1132</v>
      </c>
      <c r="F22" s="86">
        <v>654.95660000000009</v>
      </c>
      <c r="G22" s="86">
        <v>278</v>
      </c>
      <c r="H22" s="87">
        <v>613</v>
      </c>
      <c r="I22" s="86">
        <v>3613</v>
      </c>
      <c r="J22" s="88">
        <v>3255</v>
      </c>
      <c r="K22" s="86">
        <v>212</v>
      </c>
      <c r="L22" s="86">
        <v>661</v>
      </c>
      <c r="M22" s="86">
        <v>696.0329999999999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276</v>
      </c>
      <c r="F23" s="86">
        <v>11195.582640000001</v>
      </c>
      <c r="G23" s="86">
        <v>8572</v>
      </c>
      <c r="H23" s="87">
        <v>8300</v>
      </c>
      <c r="I23" s="86">
        <v>33800</v>
      </c>
      <c r="J23" s="88">
        <v>39515</v>
      </c>
      <c r="K23" s="86">
        <v>15000</v>
      </c>
      <c r="L23" s="86">
        <v>15000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1912</v>
      </c>
      <c r="F24" s="86">
        <v>359.51625999999993</v>
      </c>
      <c r="G24" s="86">
        <v>78</v>
      </c>
      <c r="H24" s="87">
        <v>209</v>
      </c>
      <c r="I24" s="86">
        <v>209</v>
      </c>
      <c r="J24" s="88">
        <v>410</v>
      </c>
      <c r="K24" s="86">
        <v>0</v>
      </c>
      <c r="L24" s="86">
        <v>126</v>
      </c>
      <c r="M24" s="86">
        <v>-98.322000000000003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1827</v>
      </c>
      <c r="H25" s="87">
        <v>0</v>
      </c>
      <c r="I25" s="86">
        <v>400</v>
      </c>
      <c r="J25" s="88">
        <v>1690</v>
      </c>
      <c r="K25" s="86">
        <v>1800</v>
      </c>
      <c r="L25" s="86">
        <v>1800</v>
      </c>
      <c r="M25" s="86">
        <v>1900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256</v>
      </c>
      <c r="K27" s="86">
        <v>122</v>
      </c>
      <c r="L27" s="86">
        <v>272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76</v>
      </c>
      <c r="H29" s="87">
        <v>9</v>
      </c>
      <c r="I29" s="86">
        <v>9</v>
      </c>
      <c r="J29" s="88">
        <v>0</v>
      </c>
      <c r="K29" s="86">
        <v>0</v>
      </c>
      <c r="L29" s="86">
        <v>0</v>
      </c>
      <c r="M29" s="86">
        <v>9.4770000000000003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13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239</v>
      </c>
      <c r="F32" s="86">
        <v>53.685499999999998</v>
      </c>
      <c r="G32" s="86">
        <v>32</v>
      </c>
      <c r="H32" s="87">
        <v>296</v>
      </c>
      <c r="I32" s="86">
        <v>296</v>
      </c>
      <c r="J32" s="88">
        <v>90</v>
      </c>
      <c r="K32" s="86">
        <v>108</v>
      </c>
      <c r="L32" s="86">
        <v>113</v>
      </c>
      <c r="M32" s="86">
        <v>118.98899999999999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14</v>
      </c>
      <c r="F33" s="86">
        <v>4</v>
      </c>
      <c r="G33" s="86">
        <v>2</v>
      </c>
      <c r="H33" s="87">
        <v>75</v>
      </c>
      <c r="I33" s="86">
        <v>75</v>
      </c>
      <c r="J33" s="88">
        <v>0</v>
      </c>
      <c r="K33" s="86">
        <v>80</v>
      </c>
      <c r="L33" s="86">
        <v>84</v>
      </c>
      <c r="M33" s="86">
        <v>88.451999999999998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724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1315</v>
      </c>
      <c r="F37" s="86">
        <v>696.34974000000011</v>
      </c>
      <c r="G37" s="86">
        <v>14</v>
      </c>
      <c r="H37" s="87">
        <v>196</v>
      </c>
      <c r="I37" s="86">
        <v>196</v>
      </c>
      <c r="J37" s="88">
        <v>409</v>
      </c>
      <c r="K37" s="86">
        <v>1002</v>
      </c>
      <c r="L37" s="86">
        <v>1048</v>
      </c>
      <c r="M37" s="86">
        <v>1103.5439999999999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2258</v>
      </c>
      <c r="F38" s="86">
        <v>1432.46479</v>
      </c>
      <c r="G38" s="86">
        <v>2173</v>
      </c>
      <c r="H38" s="87">
        <v>2479</v>
      </c>
      <c r="I38" s="86">
        <v>2479</v>
      </c>
      <c r="J38" s="88">
        <v>1781</v>
      </c>
      <c r="K38" s="86">
        <v>2450</v>
      </c>
      <c r="L38" s="86">
        <v>2770</v>
      </c>
      <c r="M38" s="86">
        <v>2916.81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489</v>
      </c>
      <c r="F39" s="86">
        <v>8103.0652499999987</v>
      </c>
      <c r="G39" s="86">
        <v>10646</v>
      </c>
      <c r="H39" s="87">
        <v>15458</v>
      </c>
      <c r="I39" s="86">
        <v>20958</v>
      </c>
      <c r="J39" s="88">
        <v>10360</v>
      </c>
      <c r="K39" s="86">
        <v>16055</v>
      </c>
      <c r="L39" s="86">
        <v>18275</v>
      </c>
      <c r="M39" s="86">
        <v>20757.330999999998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448</v>
      </c>
      <c r="F40" s="86">
        <v>3321.35131</v>
      </c>
      <c r="G40" s="86">
        <v>3204</v>
      </c>
      <c r="H40" s="87">
        <v>2405</v>
      </c>
      <c r="I40" s="86">
        <v>2605</v>
      </c>
      <c r="J40" s="88">
        <v>3200</v>
      </c>
      <c r="K40" s="86">
        <v>2515</v>
      </c>
      <c r="L40" s="86">
        <v>2971</v>
      </c>
      <c r="M40" s="86">
        <v>3128.4630000000002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54</v>
      </c>
      <c r="F41" s="86">
        <v>58.814999999999998</v>
      </c>
      <c r="G41" s="86">
        <v>0</v>
      </c>
      <c r="H41" s="87">
        <v>66</v>
      </c>
      <c r="I41" s="86">
        <v>66</v>
      </c>
      <c r="J41" s="88">
        <v>0</v>
      </c>
      <c r="K41" s="86">
        <v>70</v>
      </c>
      <c r="L41" s="86">
        <v>21</v>
      </c>
      <c r="M41" s="86">
        <v>76.869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28100</v>
      </c>
      <c r="F42" s="86">
        <v>12467.83108</v>
      </c>
      <c r="G42" s="86">
        <v>11078</v>
      </c>
      <c r="H42" s="87">
        <v>15973</v>
      </c>
      <c r="I42" s="86">
        <v>17073</v>
      </c>
      <c r="J42" s="88">
        <v>14380</v>
      </c>
      <c r="K42" s="86">
        <v>16028</v>
      </c>
      <c r="L42" s="86">
        <v>16566</v>
      </c>
      <c r="M42" s="86">
        <v>16753.998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416</v>
      </c>
      <c r="F43" s="86">
        <v>1647.1643000000001</v>
      </c>
      <c r="G43" s="86">
        <v>845</v>
      </c>
      <c r="H43" s="87">
        <v>1892</v>
      </c>
      <c r="I43" s="86">
        <v>1892</v>
      </c>
      <c r="J43" s="88">
        <v>4442</v>
      </c>
      <c r="K43" s="86">
        <v>3926</v>
      </c>
      <c r="L43" s="86">
        <v>4001</v>
      </c>
      <c r="M43" s="86">
        <v>4107.0529999999999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-67</v>
      </c>
      <c r="F44" s="86">
        <v>320.09738000000408</v>
      </c>
      <c r="G44" s="86">
        <v>5814</v>
      </c>
      <c r="H44" s="87">
        <v>3934</v>
      </c>
      <c r="I44" s="86">
        <v>3934</v>
      </c>
      <c r="J44" s="88">
        <v>513</v>
      </c>
      <c r="K44" s="86">
        <v>219</v>
      </c>
      <c r="L44" s="86">
        <v>-189</v>
      </c>
      <c r="M44" s="86">
        <v>-345.03700000000032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-29141</v>
      </c>
      <c r="F45" s="86">
        <v>130.5864</v>
      </c>
      <c r="G45" s="86">
        <v>152</v>
      </c>
      <c r="H45" s="87">
        <v>496</v>
      </c>
      <c r="I45" s="86">
        <v>496</v>
      </c>
      <c r="J45" s="88">
        <v>437</v>
      </c>
      <c r="K45" s="86">
        <v>821</v>
      </c>
      <c r="L45" s="86">
        <v>1146</v>
      </c>
      <c r="M45" s="86">
        <v>1273.4880000000001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13</v>
      </c>
      <c r="H46" s="94">
        <v>0</v>
      </c>
      <c r="I46" s="93">
        <v>0</v>
      </c>
      <c r="J46" s="95">
        <v>542</v>
      </c>
      <c r="K46" s="93">
        <v>0</v>
      </c>
      <c r="L46" s="93">
        <v>443</v>
      </c>
      <c r="M46" s="93">
        <v>45.278999999999996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1057143</v>
      </c>
      <c r="F51" s="72">
        <f t="shared" ref="F51:M51" si="4">F52+F59+F62+F63+F64+F72+F73</f>
        <v>1151300.7838299999</v>
      </c>
      <c r="G51" s="72">
        <f t="shared" si="4"/>
        <v>1065522</v>
      </c>
      <c r="H51" s="73">
        <f t="shared" si="4"/>
        <v>1300238</v>
      </c>
      <c r="I51" s="72">
        <f t="shared" si="4"/>
        <v>1418038</v>
      </c>
      <c r="J51" s="74">
        <f t="shared" si="4"/>
        <v>1300638</v>
      </c>
      <c r="K51" s="72">
        <f t="shared" si="4"/>
        <v>1559315</v>
      </c>
      <c r="L51" s="72">
        <f t="shared" si="4"/>
        <v>2155792</v>
      </c>
      <c r="M51" s="72">
        <f t="shared" si="4"/>
        <v>2366094.7570000002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66</v>
      </c>
      <c r="F52" s="79">
        <f t="shared" ref="F52:M52" si="5">F53+F56</f>
        <v>0</v>
      </c>
      <c r="G52" s="79">
        <f t="shared" si="5"/>
        <v>1065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66</v>
      </c>
      <c r="F53" s="93">
        <f t="shared" ref="F53:M53" si="6">SUM(F54:F55)</f>
        <v>0</v>
      </c>
      <c r="G53" s="93">
        <f t="shared" si="6"/>
        <v>1065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66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1065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76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76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1555</v>
      </c>
      <c r="F64" s="93">
        <f t="shared" ref="F64:M64" si="9">F65+F68</f>
        <v>224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1555</v>
      </c>
      <c r="F65" s="100">
        <f t="shared" ref="F65:M65" si="10">SUM(F66:F67)</f>
        <v>224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1555</v>
      </c>
      <c r="F67" s="93">
        <v>224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1055446</v>
      </c>
      <c r="F73" s="86">
        <f t="shared" ref="F73:M73" si="12">SUM(F74:F75)</f>
        <v>1151076.7838299999</v>
      </c>
      <c r="G73" s="86">
        <f t="shared" si="12"/>
        <v>1064457</v>
      </c>
      <c r="H73" s="87">
        <f t="shared" si="12"/>
        <v>1300238</v>
      </c>
      <c r="I73" s="86">
        <f t="shared" si="12"/>
        <v>1418038</v>
      </c>
      <c r="J73" s="88">
        <f t="shared" si="12"/>
        <v>1300638</v>
      </c>
      <c r="K73" s="86">
        <f t="shared" si="12"/>
        <v>1559315</v>
      </c>
      <c r="L73" s="86">
        <f t="shared" si="12"/>
        <v>2155792</v>
      </c>
      <c r="M73" s="86">
        <f t="shared" si="12"/>
        <v>2366094.7570000002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1055446</v>
      </c>
      <c r="F75" s="93">
        <v>1151076.7838299999</v>
      </c>
      <c r="G75" s="93">
        <v>1064457</v>
      </c>
      <c r="H75" s="94">
        <v>1300238</v>
      </c>
      <c r="I75" s="93">
        <v>1418038</v>
      </c>
      <c r="J75" s="95">
        <v>1300638</v>
      </c>
      <c r="K75" s="93">
        <v>1559315</v>
      </c>
      <c r="L75" s="93">
        <v>2155792</v>
      </c>
      <c r="M75" s="93">
        <v>2366094.7570000002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2289</v>
      </c>
      <c r="F77" s="72">
        <f t="shared" ref="F77:M77" si="13">F78+F81+F84+F85+F86+F87+F88</f>
        <v>992.66604000000007</v>
      </c>
      <c r="G77" s="72">
        <f t="shared" si="13"/>
        <v>845</v>
      </c>
      <c r="H77" s="73">
        <f t="shared" si="13"/>
        <v>3500</v>
      </c>
      <c r="I77" s="72">
        <f t="shared" si="13"/>
        <v>3000</v>
      </c>
      <c r="J77" s="74">
        <f t="shared" si="13"/>
        <v>3000</v>
      </c>
      <c r="K77" s="72">
        <f t="shared" si="13"/>
        <v>2043</v>
      </c>
      <c r="L77" s="72">
        <f t="shared" si="13"/>
        <v>3302</v>
      </c>
      <c r="M77" s="72">
        <f t="shared" si="13"/>
        <v>3477.0059999999999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2289</v>
      </c>
      <c r="F81" s="86">
        <f t="shared" ref="F81:M81" si="15">SUM(F82:F83)</f>
        <v>992.66604000000007</v>
      </c>
      <c r="G81" s="86">
        <f t="shared" si="15"/>
        <v>845</v>
      </c>
      <c r="H81" s="87">
        <f t="shared" si="15"/>
        <v>3500</v>
      </c>
      <c r="I81" s="86">
        <f t="shared" si="15"/>
        <v>3000</v>
      </c>
      <c r="J81" s="88">
        <f t="shared" si="15"/>
        <v>3000</v>
      </c>
      <c r="K81" s="86">
        <f t="shared" si="15"/>
        <v>2043</v>
      </c>
      <c r="L81" s="86">
        <f t="shared" si="15"/>
        <v>3302</v>
      </c>
      <c r="M81" s="86">
        <f t="shared" si="15"/>
        <v>3477.0059999999999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2289</v>
      </c>
      <c r="F83" s="93">
        <v>992.66604000000007</v>
      </c>
      <c r="G83" s="93">
        <v>845</v>
      </c>
      <c r="H83" s="94">
        <v>3500</v>
      </c>
      <c r="I83" s="93">
        <v>3000</v>
      </c>
      <c r="J83" s="95">
        <v>3000</v>
      </c>
      <c r="K83" s="93">
        <v>2043</v>
      </c>
      <c r="L83" s="93">
        <v>3302</v>
      </c>
      <c r="M83" s="93">
        <v>3477.0059999999999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1174566</v>
      </c>
      <c r="F92" s="46">
        <f t="shared" ref="F92:M92" si="16">F4+F51+F77+F90</f>
        <v>1298401.6965599998</v>
      </c>
      <c r="G92" s="46">
        <f t="shared" si="16"/>
        <v>1259121</v>
      </c>
      <c r="H92" s="47">
        <f t="shared" si="16"/>
        <v>1491108</v>
      </c>
      <c r="I92" s="46">
        <f t="shared" si="16"/>
        <v>1635711</v>
      </c>
      <c r="J92" s="48">
        <f t="shared" si="16"/>
        <v>1518711</v>
      </c>
      <c r="K92" s="46">
        <f t="shared" si="16"/>
        <v>1763408</v>
      </c>
      <c r="L92" s="46">
        <f t="shared" si="16"/>
        <v>2374906</v>
      </c>
      <c r="M92" s="46">
        <f t="shared" si="16"/>
        <v>2580863.7200000002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139</v>
      </c>
      <c r="F3" s="17" t="s">
        <v>138</v>
      </c>
      <c r="G3" s="17" t="s">
        <v>137</v>
      </c>
      <c r="H3" s="173" t="s">
        <v>136</v>
      </c>
      <c r="I3" s="174"/>
      <c r="J3" s="175"/>
      <c r="K3" s="17" t="s">
        <v>135</v>
      </c>
      <c r="L3" s="17" t="s">
        <v>134</v>
      </c>
      <c r="M3" s="17" t="s">
        <v>133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93764</v>
      </c>
      <c r="F4" s="72">
        <f t="shared" ref="F4:M4" si="0">F5+F8+F47</f>
        <v>118335.33042000001</v>
      </c>
      <c r="G4" s="72">
        <f t="shared" si="0"/>
        <v>139499</v>
      </c>
      <c r="H4" s="73">
        <f t="shared" si="0"/>
        <v>122693</v>
      </c>
      <c r="I4" s="72">
        <f t="shared" si="0"/>
        <v>151996</v>
      </c>
      <c r="J4" s="74">
        <f t="shared" si="0"/>
        <v>150396</v>
      </c>
      <c r="K4" s="72">
        <f t="shared" si="0"/>
        <v>131363</v>
      </c>
      <c r="L4" s="72">
        <f t="shared" si="0"/>
        <v>144262</v>
      </c>
      <c r="M4" s="72">
        <f t="shared" si="0"/>
        <v>136936.42800000001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61418</v>
      </c>
      <c r="F5" s="100">
        <f t="shared" ref="F5:M5" si="1">SUM(F6:F7)</f>
        <v>68068.859160000007</v>
      </c>
      <c r="G5" s="100">
        <f t="shared" si="1"/>
        <v>55396</v>
      </c>
      <c r="H5" s="101">
        <f t="shared" si="1"/>
        <v>67794</v>
      </c>
      <c r="I5" s="100">
        <f t="shared" si="1"/>
        <v>62394</v>
      </c>
      <c r="J5" s="102">
        <f t="shared" si="1"/>
        <v>63394</v>
      </c>
      <c r="K5" s="100">
        <f t="shared" si="1"/>
        <v>69531</v>
      </c>
      <c r="L5" s="100">
        <f t="shared" si="1"/>
        <v>74980</v>
      </c>
      <c r="M5" s="100">
        <f t="shared" si="1"/>
        <v>78752.062000000005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54100</v>
      </c>
      <c r="F6" s="79">
        <v>58925.856970000008</v>
      </c>
      <c r="G6" s="79">
        <v>47894</v>
      </c>
      <c r="H6" s="80">
        <v>56425</v>
      </c>
      <c r="I6" s="79">
        <v>51025</v>
      </c>
      <c r="J6" s="81">
        <v>52025</v>
      </c>
      <c r="K6" s="79">
        <v>60906</v>
      </c>
      <c r="L6" s="79">
        <v>65903</v>
      </c>
      <c r="M6" s="79">
        <v>67806.281000000003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7318</v>
      </c>
      <c r="F7" s="93">
        <v>9143.0021899999992</v>
      </c>
      <c r="G7" s="93">
        <v>7502</v>
      </c>
      <c r="H7" s="94">
        <v>11369</v>
      </c>
      <c r="I7" s="93">
        <v>11369</v>
      </c>
      <c r="J7" s="95">
        <v>11369</v>
      </c>
      <c r="K7" s="93">
        <v>8625</v>
      </c>
      <c r="L7" s="93">
        <v>9077</v>
      </c>
      <c r="M7" s="93">
        <v>10945.781000000001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32346</v>
      </c>
      <c r="F8" s="100">
        <f t="shared" ref="F8:M8" si="2">SUM(F9:F46)</f>
        <v>50266.471259999998</v>
      </c>
      <c r="G8" s="100">
        <f t="shared" si="2"/>
        <v>84103</v>
      </c>
      <c r="H8" s="101">
        <f t="shared" si="2"/>
        <v>54899</v>
      </c>
      <c r="I8" s="100">
        <f t="shared" si="2"/>
        <v>89602</v>
      </c>
      <c r="J8" s="102">
        <f t="shared" si="2"/>
        <v>87002</v>
      </c>
      <c r="K8" s="100">
        <f t="shared" si="2"/>
        <v>61832</v>
      </c>
      <c r="L8" s="100">
        <f t="shared" si="2"/>
        <v>69282</v>
      </c>
      <c r="M8" s="100">
        <f t="shared" si="2"/>
        <v>58184.366000000002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1664</v>
      </c>
      <c r="F9" s="79">
        <v>45.498869999999997</v>
      </c>
      <c r="G9" s="79">
        <v>129</v>
      </c>
      <c r="H9" s="80">
        <v>202</v>
      </c>
      <c r="I9" s="79">
        <v>202</v>
      </c>
      <c r="J9" s="81">
        <v>140</v>
      </c>
      <c r="K9" s="79">
        <v>84</v>
      </c>
      <c r="L9" s="79">
        <v>113</v>
      </c>
      <c r="M9" s="79">
        <v>124.28899999999999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210</v>
      </c>
      <c r="F10" s="86">
        <v>663.02546999999993</v>
      </c>
      <c r="G10" s="86">
        <v>916</v>
      </c>
      <c r="H10" s="87">
        <v>235</v>
      </c>
      <c r="I10" s="86">
        <v>235</v>
      </c>
      <c r="J10" s="88">
        <v>1376</v>
      </c>
      <c r="K10" s="86">
        <v>181</v>
      </c>
      <c r="L10" s="86">
        <v>185</v>
      </c>
      <c r="M10" s="86">
        <v>189.505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1100</v>
      </c>
      <c r="F11" s="86">
        <v>214.13645000000002</v>
      </c>
      <c r="G11" s="86">
        <v>1475</v>
      </c>
      <c r="H11" s="87">
        <v>1064</v>
      </c>
      <c r="I11" s="86">
        <v>1264</v>
      </c>
      <c r="J11" s="88">
        <v>740</v>
      </c>
      <c r="K11" s="86">
        <v>808</v>
      </c>
      <c r="L11" s="86">
        <v>1043</v>
      </c>
      <c r="M11" s="86">
        <v>1098.279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6269.9868099999994</v>
      </c>
      <c r="G12" s="86">
        <v>6322</v>
      </c>
      <c r="H12" s="87">
        <v>4891</v>
      </c>
      <c r="I12" s="86">
        <v>4694</v>
      </c>
      <c r="J12" s="88">
        <v>5105</v>
      </c>
      <c r="K12" s="86">
        <v>5500</v>
      </c>
      <c r="L12" s="86">
        <v>6811</v>
      </c>
      <c r="M12" s="86">
        <v>6987.2689999999993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82</v>
      </c>
      <c r="H13" s="87">
        <v>617</v>
      </c>
      <c r="I13" s="86">
        <v>617</v>
      </c>
      <c r="J13" s="88">
        <v>120</v>
      </c>
      <c r="K13" s="86">
        <v>598</v>
      </c>
      <c r="L13" s="86">
        <v>616</v>
      </c>
      <c r="M13" s="86">
        <v>648.64799999999991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3001</v>
      </c>
      <c r="F14" s="86">
        <v>822.91404</v>
      </c>
      <c r="G14" s="86">
        <v>835</v>
      </c>
      <c r="H14" s="87">
        <v>820</v>
      </c>
      <c r="I14" s="86">
        <v>820</v>
      </c>
      <c r="J14" s="88">
        <v>1109</v>
      </c>
      <c r="K14" s="86">
        <v>1143</v>
      </c>
      <c r="L14" s="86">
        <v>1231</v>
      </c>
      <c r="M14" s="86">
        <v>1656.2429999999999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2394</v>
      </c>
      <c r="F15" s="86">
        <v>3299.3129899999999</v>
      </c>
      <c r="G15" s="86">
        <v>3545</v>
      </c>
      <c r="H15" s="87">
        <v>1788</v>
      </c>
      <c r="I15" s="86">
        <v>1788</v>
      </c>
      <c r="J15" s="88">
        <v>2921</v>
      </c>
      <c r="K15" s="86">
        <v>1858</v>
      </c>
      <c r="L15" s="86">
        <v>1943</v>
      </c>
      <c r="M15" s="86">
        <v>2045.9789999999998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899</v>
      </c>
      <c r="F16" s="86">
        <v>325.40464000000003</v>
      </c>
      <c r="G16" s="86">
        <v>731</v>
      </c>
      <c r="H16" s="87">
        <v>266</v>
      </c>
      <c r="I16" s="86">
        <v>266</v>
      </c>
      <c r="J16" s="88">
        <v>351</v>
      </c>
      <c r="K16" s="86">
        <v>274</v>
      </c>
      <c r="L16" s="86">
        <v>287</v>
      </c>
      <c r="M16" s="86">
        <v>302.21099999999996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98</v>
      </c>
      <c r="F17" s="86">
        <v>56.421599999999998</v>
      </c>
      <c r="G17" s="86">
        <v>40</v>
      </c>
      <c r="H17" s="87">
        <v>407</v>
      </c>
      <c r="I17" s="86">
        <v>407</v>
      </c>
      <c r="J17" s="88">
        <v>107</v>
      </c>
      <c r="K17" s="86">
        <v>471</v>
      </c>
      <c r="L17" s="86">
        <v>493</v>
      </c>
      <c r="M17" s="86">
        <v>519.12900000000002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1902.3037199999999</v>
      </c>
      <c r="G21" s="86">
        <v>30695</v>
      </c>
      <c r="H21" s="87">
        <v>1050</v>
      </c>
      <c r="I21" s="86">
        <v>1050</v>
      </c>
      <c r="J21" s="88">
        <v>2641</v>
      </c>
      <c r="K21" s="86">
        <v>1195</v>
      </c>
      <c r="L21" s="86">
        <v>1250</v>
      </c>
      <c r="M21" s="86">
        <v>1316.25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1132</v>
      </c>
      <c r="F22" s="86">
        <v>654.95660000000009</v>
      </c>
      <c r="G22" s="86">
        <v>278</v>
      </c>
      <c r="H22" s="87">
        <v>613</v>
      </c>
      <c r="I22" s="86">
        <v>3613</v>
      </c>
      <c r="J22" s="88">
        <v>3231</v>
      </c>
      <c r="K22" s="86">
        <v>212</v>
      </c>
      <c r="L22" s="86">
        <v>661</v>
      </c>
      <c r="M22" s="86">
        <v>696.0329999999999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276</v>
      </c>
      <c r="F23" s="86">
        <v>11195.582640000001</v>
      </c>
      <c r="G23" s="86">
        <v>8572</v>
      </c>
      <c r="H23" s="87">
        <v>8300</v>
      </c>
      <c r="I23" s="86">
        <v>33800</v>
      </c>
      <c r="J23" s="88">
        <v>39515</v>
      </c>
      <c r="K23" s="86">
        <v>15000</v>
      </c>
      <c r="L23" s="86">
        <v>15000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1912</v>
      </c>
      <c r="F24" s="86">
        <v>345.46389999999997</v>
      </c>
      <c r="G24" s="86">
        <v>78</v>
      </c>
      <c r="H24" s="87">
        <v>209</v>
      </c>
      <c r="I24" s="86">
        <v>209</v>
      </c>
      <c r="J24" s="88">
        <v>410</v>
      </c>
      <c r="K24" s="86">
        <v>0</v>
      </c>
      <c r="L24" s="86">
        <v>126</v>
      </c>
      <c r="M24" s="86">
        <v>-98.322000000000003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1827</v>
      </c>
      <c r="H25" s="87">
        <v>0</v>
      </c>
      <c r="I25" s="86">
        <v>400</v>
      </c>
      <c r="J25" s="88">
        <v>1690</v>
      </c>
      <c r="K25" s="86">
        <v>1800</v>
      </c>
      <c r="L25" s="86">
        <v>1800</v>
      </c>
      <c r="M25" s="86">
        <v>1900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156</v>
      </c>
      <c r="K27" s="86">
        <v>122</v>
      </c>
      <c r="L27" s="86">
        <v>122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57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13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239</v>
      </c>
      <c r="F32" s="86">
        <v>53.685499999999998</v>
      </c>
      <c r="G32" s="86">
        <v>32</v>
      </c>
      <c r="H32" s="87">
        <v>296</v>
      </c>
      <c r="I32" s="86">
        <v>296</v>
      </c>
      <c r="J32" s="88">
        <v>90</v>
      </c>
      <c r="K32" s="86">
        <v>108</v>
      </c>
      <c r="L32" s="86">
        <v>113</v>
      </c>
      <c r="M32" s="86">
        <v>118.98899999999999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14</v>
      </c>
      <c r="F33" s="86">
        <v>4</v>
      </c>
      <c r="G33" s="86">
        <v>2</v>
      </c>
      <c r="H33" s="87">
        <v>75</v>
      </c>
      <c r="I33" s="86">
        <v>75</v>
      </c>
      <c r="J33" s="88">
        <v>0</v>
      </c>
      <c r="K33" s="86">
        <v>80</v>
      </c>
      <c r="L33" s="86">
        <v>84</v>
      </c>
      <c r="M33" s="86">
        <v>88.451999999999998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724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837</v>
      </c>
      <c r="F37" s="86">
        <v>357.40674000000001</v>
      </c>
      <c r="G37" s="86">
        <v>14</v>
      </c>
      <c r="H37" s="87">
        <v>166</v>
      </c>
      <c r="I37" s="86">
        <v>166</v>
      </c>
      <c r="J37" s="88">
        <v>376</v>
      </c>
      <c r="K37" s="86">
        <v>952</v>
      </c>
      <c r="L37" s="86">
        <v>996</v>
      </c>
      <c r="M37" s="86">
        <v>1048.788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2093</v>
      </c>
      <c r="F38" s="86">
        <v>1358.0926899999999</v>
      </c>
      <c r="G38" s="86">
        <v>2173</v>
      </c>
      <c r="H38" s="87">
        <v>2423</v>
      </c>
      <c r="I38" s="86">
        <v>2423</v>
      </c>
      <c r="J38" s="88">
        <v>1781</v>
      </c>
      <c r="K38" s="86">
        <v>2394</v>
      </c>
      <c r="L38" s="86">
        <v>2713</v>
      </c>
      <c r="M38" s="86">
        <v>2856.7889999999998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55</v>
      </c>
      <c r="F39" s="86">
        <v>6785.1015499999994</v>
      </c>
      <c r="G39" s="86">
        <v>10646</v>
      </c>
      <c r="H39" s="87">
        <v>15408</v>
      </c>
      <c r="I39" s="86">
        <v>20908</v>
      </c>
      <c r="J39" s="88">
        <v>10360</v>
      </c>
      <c r="K39" s="86">
        <v>15955</v>
      </c>
      <c r="L39" s="86">
        <v>18275</v>
      </c>
      <c r="M39" s="86">
        <v>20702.574999999997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448</v>
      </c>
      <c r="F40" s="86">
        <v>3149.5473099999999</v>
      </c>
      <c r="G40" s="86">
        <v>3095</v>
      </c>
      <c r="H40" s="87">
        <v>2105</v>
      </c>
      <c r="I40" s="86">
        <v>2305</v>
      </c>
      <c r="J40" s="88">
        <v>2946</v>
      </c>
      <c r="K40" s="86">
        <v>2180</v>
      </c>
      <c r="L40" s="86">
        <v>2437</v>
      </c>
      <c r="M40" s="86">
        <v>2566.1610000000001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54</v>
      </c>
      <c r="F41" s="86">
        <v>19.89</v>
      </c>
      <c r="G41" s="86">
        <v>0</v>
      </c>
      <c r="H41" s="87">
        <v>16</v>
      </c>
      <c r="I41" s="86">
        <v>16</v>
      </c>
      <c r="J41" s="88">
        <v>0</v>
      </c>
      <c r="K41" s="86">
        <v>20</v>
      </c>
      <c r="L41" s="86">
        <v>21</v>
      </c>
      <c r="M41" s="86">
        <v>22.113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10432</v>
      </c>
      <c r="F42" s="86">
        <v>10678.478059999999</v>
      </c>
      <c r="G42" s="86">
        <v>5254</v>
      </c>
      <c r="H42" s="87">
        <v>7666</v>
      </c>
      <c r="I42" s="86">
        <v>7766</v>
      </c>
      <c r="J42" s="88">
        <v>6731</v>
      </c>
      <c r="K42" s="86">
        <v>6031</v>
      </c>
      <c r="L42" s="86">
        <v>8706</v>
      </c>
      <c r="M42" s="86">
        <v>8477.4179999999997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416</v>
      </c>
      <c r="F43" s="86">
        <v>1647.1643000000001</v>
      </c>
      <c r="G43" s="86">
        <v>845</v>
      </c>
      <c r="H43" s="87">
        <v>1892</v>
      </c>
      <c r="I43" s="86">
        <v>1892</v>
      </c>
      <c r="J43" s="88">
        <v>4442</v>
      </c>
      <c r="K43" s="86">
        <v>3926</v>
      </c>
      <c r="L43" s="86">
        <v>4001</v>
      </c>
      <c r="M43" s="86">
        <v>4107.0529999999999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-232</v>
      </c>
      <c r="F44" s="86">
        <v>320.09738000000408</v>
      </c>
      <c r="G44" s="86">
        <v>5584</v>
      </c>
      <c r="H44" s="87">
        <v>3894</v>
      </c>
      <c r="I44" s="86">
        <v>3894</v>
      </c>
      <c r="J44" s="88">
        <v>63</v>
      </c>
      <c r="K44" s="86">
        <v>119</v>
      </c>
      <c r="L44" s="86">
        <v>-631</v>
      </c>
      <c r="M44" s="86">
        <v>-452.44300000000032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5281</v>
      </c>
      <c r="F45" s="86">
        <v>98</v>
      </c>
      <c r="G45" s="86">
        <v>139</v>
      </c>
      <c r="H45" s="87">
        <v>496</v>
      </c>
      <c r="I45" s="86">
        <v>496</v>
      </c>
      <c r="J45" s="88">
        <v>301</v>
      </c>
      <c r="K45" s="86">
        <v>821</v>
      </c>
      <c r="L45" s="86">
        <v>843</v>
      </c>
      <c r="M45" s="86">
        <v>1217.6790000000001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13</v>
      </c>
      <c r="H46" s="94">
        <v>0</v>
      </c>
      <c r="I46" s="93">
        <v>0</v>
      </c>
      <c r="J46" s="95">
        <v>300</v>
      </c>
      <c r="K46" s="93">
        <v>0</v>
      </c>
      <c r="L46" s="93">
        <v>43</v>
      </c>
      <c r="M46" s="93">
        <v>45.278999999999996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2155</v>
      </c>
      <c r="F51" s="72">
        <f t="shared" ref="F51:M51" si="4">F52+F59+F62+F63+F64+F72+F73</f>
        <v>224</v>
      </c>
      <c r="G51" s="72">
        <f t="shared" si="4"/>
        <v>1206</v>
      </c>
      <c r="H51" s="73">
        <f t="shared" si="4"/>
        <v>701</v>
      </c>
      <c r="I51" s="72">
        <f t="shared" si="4"/>
        <v>1501</v>
      </c>
      <c r="J51" s="74">
        <f t="shared" si="4"/>
        <v>1101</v>
      </c>
      <c r="K51" s="72">
        <f t="shared" si="4"/>
        <v>2179</v>
      </c>
      <c r="L51" s="72">
        <f t="shared" si="4"/>
        <v>2247</v>
      </c>
      <c r="M51" s="72">
        <f t="shared" si="4"/>
        <v>2482.7570000000001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1065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1065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1065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76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76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1555</v>
      </c>
      <c r="F64" s="93">
        <f t="shared" ref="F64:M64" si="9">F65+F68</f>
        <v>224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1555</v>
      </c>
      <c r="F65" s="100">
        <f t="shared" ref="F65:M65" si="10">SUM(F66:F67)</f>
        <v>224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1555</v>
      </c>
      <c r="F67" s="93">
        <v>224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524</v>
      </c>
      <c r="F73" s="86">
        <f t="shared" ref="F73:M73" si="12">SUM(F74:F75)</f>
        <v>0</v>
      </c>
      <c r="G73" s="86">
        <f t="shared" si="12"/>
        <v>141</v>
      </c>
      <c r="H73" s="87">
        <f t="shared" si="12"/>
        <v>701</v>
      </c>
      <c r="I73" s="86">
        <f t="shared" si="12"/>
        <v>1501</v>
      </c>
      <c r="J73" s="88">
        <f t="shared" si="12"/>
        <v>1101</v>
      </c>
      <c r="K73" s="86">
        <f t="shared" si="12"/>
        <v>2179</v>
      </c>
      <c r="L73" s="86">
        <f t="shared" si="12"/>
        <v>2247</v>
      </c>
      <c r="M73" s="86">
        <f t="shared" si="12"/>
        <v>2482.7570000000001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524</v>
      </c>
      <c r="F75" s="93">
        <v>0</v>
      </c>
      <c r="G75" s="93">
        <v>141</v>
      </c>
      <c r="H75" s="94">
        <v>701</v>
      </c>
      <c r="I75" s="93">
        <v>1501</v>
      </c>
      <c r="J75" s="95">
        <v>1101</v>
      </c>
      <c r="K75" s="93">
        <v>2179</v>
      </c>
      <c r="L75" s="93">
        <v>2247</v>
      </c>
      <c r="M75" s="93">
        <v>2482.7570000000001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2289</v>
      </c>
      <c r="F77" s="72">
        <f t="shared" ref="F77:M77" si="13">F78+F81+F84+F85+F86+F87+F88</f>
        <v>992.66604000000007</v>
      </c>
      <c r="G77" s="72">
        <f t="shared" si="13"/>
        <v>845</v>
      </c>
      <c r="H77" s="73">
        <f t="shared" si="13"/>
        <v>3500</v>
      </c>
      <c r="I77" s="72">
        <f t="shared" si="13"/>
        <v>3000</v>
      </c>
      <c r="J77" s="74">
        <f t="shared" si="13"/>
        <v>3000</v>
      </c>
      <c r="K77" s="72">
        <f t="shared" si="13"/>
        <v>2043</v>
      </c>
      <c r="L77" s="72">
        <f t="shared" si="13"/>
        <v>3302</v>
      </c>
      <c r="M77" s="72">
        <f t="shared" si="13"/>
        <v>3477.0059999999999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2289</v>
      </c>
      <c r="F81" s="86">
        <f t="shared" ref="F81:M81" si="15">SUM(F82:F83)</f>
        <v>992.66604000000007</v>
      </c>
      <c r="G81" s="86">
        <f t="shared" si="15"/>
        <v>845</v>
      </c>
      <c r="H81" s="87">
        <f t="shared" si="15"/>
        <v>3500</v>
      </c>
      <c r="I81" s="86">
        <f t="shared" si="15"/>
        <v>3000</v>
      </c>
      <c r="J81" s="88">
        <f t="shared" si="15"/>
        <v>3000</v>
      </c>
      <c r="K81" s="86">
        <f t="shared" si="15"/>
        <v>2043</v>
      </c>
      <c r="L81" s="86">
        <f t="shared" si="15"/>
        <v>3302</v>
      </c>
      <c r="M81" s="86">
        <f t="shared" si="15"/>
        <v>3477.0059999999999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2289</v>
      </c>
      <c r="F83" s="93">
        <v>992.66604000000007</v>
      </c>
      <c r="G83" s="93">
        <v>845</v>
      </c>
      <c r="H83" s="94">
        <v>3500</v>
      </c>
      <c r="I83" s="93">
        <v>3000</v>
      </c>
      <c r="J83" s="95">
        <v>3000</v>
      </c>
      <c r="K83" s="93">
        <v>2043</v>
      </c>
      <c r="L83" s="93">
        <v>3302</v>
      </c>
      <c r="M83" s="93">
        <v>3477.0059999999999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98208</v>
      </c>
      <c r="F92" s="46">
        <f t="shared" ref="F92:M92" si="16">F4+F51+F77+F90</f>
        <v>119551.99646000001</v>
      </c>
      <c r="G92" s="46">
        <f t="shared" si="16"/>
        <v>141550</v>
      </c>
      <c r="H92" s="47">
        <f t="shared" si="16"/>
        <v>126894</v>
      </c>
      <c r="I92" s="46">
        <f t="shared" si="16"/>
        <v>156497</v>
      </c>
      <c r="J92" s="48">
        <f t="shared" si="16"/>
        <v>154497</v>
      </c>
      <c r="K92" s="46">
        <f t="shared" si="16"/>
        <v>135585</v>
      </c>
      <c r="L92" s="46">
        <f t="shared" si="16"/>
        <v>149811</v>
      </c>
      <c r="M92" s="46">
        <f t="shared" si="16"/>
        <v>142896.19100000002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topLeftCell="A43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139</v>
      </c>
      <c r="F3" s="17" t="s">
        <v>138</v>
      </c>
      <c r="G3" s="17" t="s">
        <v>137</v>
      </c>
      <c r="H3" s="173" t="s">
        <v>136</v>
      </c>
      <c r="I3" s="174"/>
      <c r="J3" s="175"/>
      <c r="K3" s="17" t="s">
        <v>135</v>
      </c>
      <c r="L3" s="17" t="s">
        <v>134</v>
      </c>
      <c r="M3" s="17" t="s">
        <v>133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3439</v>
      </c>
      <c r="F4" s="72">
        <f t="shared" ref="F4:M4" si="0">F5+F8+F47</f>
        <v>5615.5284300000003</v>
      </c>
      <c r="G4" s="72">
        <f t="shared" si="0"/>
        <v>15402</v>
      </c>
      <c r="H4" s="73">
        <f t="shared" si="0"/>
        <v>20836</v>
      </c>
      <c r="I4" s="72">
        <f t="shared" si="0"/>
        <v>16836</v>
      </c>
      <c r="J4" s="74">
        <f t="shared" si="0"/>
        <v>20836</v>
      </c>
      <c r="K4" s="72">
        <f t="shared" si="0"/>
        <v>23235</v>
      </c>
      <c r="L4" s="72">
        <f t="shared" si="0"/>
        <v>23273</v>
      </c>
      <c r="M4" s="72">
        <f t="shared" si="0"/>
        <v>24689.469000000001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2567</v>
      </c>
      <c r="F5" s="100">
        <f t="shared" ref="F5:M5" si="1">SUM(F6:F7)</f>
        <v>4381.6297400000003</v>
      </c>
      <c r="G5" s="100">
        <f t="shared" si="1"/>
        <v>14044</v>
      </c>
      <c r="H5" s="101">
        <f t="shared" si="1"/>
        <v>17623</v>
      </c>
      <c r="I5" s="100">
        <f t="shared" si="1"/>
        <v>13623</v>
      </c>
      <c r="J5" s="102">
        <f t="shared" si="1"/>
        <v>17623</v>
      </c>
      <c r="K5" s="100">
        <f t="shared" si="1"/>
        <v>19305</v>
      </c>
      <c r="L5" s="100">
        <f t="shared" si="1"/>
        <v>19182</v>
      </c>
      <c r="M5" s="100">
        <f t="shared" si="1"/>
        <v>20381.646000000001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2506</v>
      </c>
      <c r="F6" s="79">
        <v>4217.0441200000005</v>
      </c>
      <c r="G6" s="79">
        <v>12284</v>
      </c>
      <c r="H6" s="80">
        <v>14789</v>
      </c>
      <c r="I6" s="79">
        <v>10789</v>
      </c>
      <c r="J6" s="81">
        <v>14789</v>
      </c>
      <c r="K6" s="79">
        <v>15028</v>
      </c>
      <c r="L6" s="79">
        <v>16662</v>
      </c>
      <c r="M6" s="79">
        <v>17728.085999999999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61</v>
      </c>
      <c r="F7" s="93">
        <v>164.58562000000003</v>
      </c>
      <c r="G7" s="93">
        <v>1760</v>
      </c>
      <c r="H7" s="94">
        <v>2834</v>
      </c>
      <c r="I7" s="93">
        <v>2834</v>
      </c>
      <c r="J7" s="95">
        <v>2834</v>
      </c>
      <c r="K7" s="93">
        <v>4277</v>
      </c>
      <c r="L7" s="93">
        <v>2520</v>
      </c>
      <c r="M7" s="93">
        <v>2653.56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872</v>
      </c>
      <c r="F8" s="100">
        <f t="shared" ref="F8:M8" si="2">SUM(F9:F46)</f>
        <v>1233.89869</v>
      </c>
      <c r="G8" s="100">
        <f t="shared" si="2"/>
        <v>1358</v>
      </c>
      <c r="H8" s="101">
        <f t="shared" si="2"/>
        <v>3213</v>
      </c>
      <c r="I8" s="100">
        <f t="shared" si="2"/>
        <v>3213</v>
      </c>
      <c r="J8" s="102">
        <f t="shared" si="2"/>
        <v>3213</v>
      </c>
      <c r="K8" s="100">
        <f t="shared" si="2"/>
        <v>3930</v>
      </c>
      <c r="L8" s="100">
        <f t="shared" si="2"/>
        <v>4091</v>
      </c>
      <c r="M8" s="100">
        <f t="shared" si="2"/>
        <v>4307.8230000000003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271</v>
      </c>
      <c r="F10" s="86">
        <v>9.3000000000000007</v>
      </c>
      <c r="G10" s="86">
        <v>23</v>
      </c>
      <c r="H10" s="87">
        <v>132</v>
      </c>
      <c r="I10" s="86">
        <v>132</v>
      </c>
      <c r="J10" s="88">
        <v>51</v>
      </c>
      <c r="K10" s="86">
        <v>135</v>
      </c>
      <c r="L10" s="86">
        <v>86</v>
      </c>
      <c r="M10" s="86">
        <v>90.557999999999993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14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63</v>
      </c>
      <c r="F14" s="86">
        <v>175.67928000000001</v>
      </c>
      <c r="G14" s="86">
        <v>132</v>
      </c>
      <c r="H14" s="87">
        <v>251</v>
      </c>
      <c r="I14" s="86">
        <v>251</v>
      </c>
      <c r="J14" s="88">
        <v>181</v>
      </c>
      <c r="K14" s="86">
        <v>395</v>
      </c>
      <c r="L14" s="86">
        <v>291</v>
      </c>
      <c r="M14" s="86">
        <v>306.423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</v>
      </c>
      <c r="F16" s="86">
        <v>0</v>
      </c>
      <c r="G16" s="86">
        <v>0</v>
      </c>
      <c r="H16" s="87">
        <v>47</v>
      </c>
      <c r="I16" s="86">
        <v>47</v>
      </c>
      <c r="J16" s="88">
        <v>0</v>
      </c>
      <c r="K16" s="86">
        <v>49</v>
      </c>
      <c r="L16" s="86">
        <v>51</v>
      </c>
      <c r="M16" s="86">
        <v>53.702999999999996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3.3987399999999997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4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310</v>
      </c>
      <c r="F37" s="86">
        <v>89.393000000000001</v>
      </c>
      <c r="G37" s="86">
        <v>0</v>
      </c>
      <c r="H37" s="87">
        <v>0</v>
      </c>
      <c r="I37" s="86">
        <v>0</v>
      </c>
      <c r="J37" s="88">
        <v>15</v>
      </c>
      <c r="K37" s="86">
        <v>20</v>
      </c>
      <c r="L37" s="86">
        <v>20</v>
      </c>
      <c r="M37" s="86">
        <v>21.06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105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58</v>
      </c>
      <c r="F39" s="86">
        <v>635.87026000000003</v>
      </c>
      <c r="G39" s="86">
        <v>0</v>
      </c>
      <c r="H39" s="87">
        <v>0</v>
      </c>
      <c r="I39" s="86">
        <v>0</v>
      </c>
      <c r="J39" s="88">
        <v>0</v>
      </c>
      <c r="K39" s="86">
        <v>50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30</v>
      </c>
      <c r="L40" s="86">
        <v>215</v>
      </c>
      <c r="M40" s="86">
        <v>226.39499999999998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38.924999999999997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48</v>
      </c>
      <c r="F42" s="86">
        <v>252.14600999999999</v>
      </c>
      <c r="G42" s="86">
        <v>1155</v>
      </c>
      <c r="H42" s="87">
        <v>2783</v>
      </c>
      <c r="I42" s="86">
        <v>2783</v>
      </c>
      <c r="J42" s="88">
        <v>2795</v>
      </c>
      <c r="K42" s="86">
        <v>3191</v>
      </c>
      <c r="L42" s="86">
        <v>3315</v>
      </c>
      <c r="M42" s="86">
        <v>3490.6949999999997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33</v>
      </c>
      <c r="H44" s="87">
        <v>0</v>
      </c>
      <c r="I44" s="86">
        <v>0</v>
      </c>
      <c r="J44" s="88">
        <v>50</v>
      </c>
      <c r="K44" s="86">
        <v>60</v>
      </c>
      <c r="L44" s="86">
        <v>60</v>
      </c>
      <c r="M44" s="86">
        <v>63.179999999999993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29.186400000000003</v>
      </c>
      <c r="G45" s="86">
        <v>11</v>
      </c>
      <c r="H45" s="87">
        <v>0</v>
      </c>
      <c r="I45" s="86">
        <v>0</v>
      </c>
      <c r="J45" s="88">
        <v>121</v>
      </c>
      <c r="K45" s="86">
        <v>0</v>
      </c>
      <c r="L45" s="86">
        <v>53</v>
      </c>
      <c r="M45" s="86">
        <v>55.808999999999997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226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75000</v>
      </c>
      <c r="I51" s="72">
        <f t="shared" si="4"/>
        <v>75000</v>
      </c>
      <c r="J51" s="74">
        <f t="shared" si="4"/>
        <v>75000</v>
      </c>
      <c r="K51" s="72">
        <f t="shared" si="4"/>
        <v>40000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226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75000</v>
      </c>
      <c r="I73" s="86">
        <f t="shared" si="12"/>
        <v>75000</v>
      </c>
      <c r="J73" s="88">
        <f t="shared" si="12"/>
        <v>75000</v>
      </c>
      <c r="K73" s="86">
        <f t="shared" si="12"/>
        <v>40000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226</v>
      </c>
      <c r="F75" s="93">
        <v>0</v>
      </c>
      <c r="G75" s="93">
        <v>0</v>
      </c>
      <c r="H75" s="94">
        <v>75000</v>
      </c>
      <c r="I75" s="93">
        <v>75000</v>
      </c>
      <c r="J75" s="95">
        <v>75000</v>
      </c>
      <c r="K75" s="93">
        <v>40000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3665</v>
      </c>
      <c r="F92" s="46">
        <f t="shared" ref="F92:M92" si="16">F4+F51+F77+F90</f>
        <v>5615.5284300000003</v>
      </c>
      <c r="G92" s="46">
        <f t="shared" si="16"/>
        <v>15402</v>
      </c>
      <c r="H92" s="47">
        <f t="shared" si="16"/>
        <v>95836</v>
      </c>
      <c r="I92" s="46">
        <f t="shared" si="16"/>
        <v>91836</v>
      </c>
      <c r="J92" s="48">
        <f t="shared" si="16"/>
        <v>95836</v>
      </c>
      <c r="K92" s="46">
        <f t="shared" si="16"/>
        <v>63235</v>
      </c>
      <c r="L92" s="46">
        <f t="shared" si="16"/>
        <v>23273</v>
      </c>
      <c r="M92" s="46">
        <f t="shared" si="16"/>
        <v>24689.469000000001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139</v>
      </c>
      <c r="F3" s="17" t="s">
        <v>138</v>
      </c>
      <c r="G3" s="17" t="s">
        <v>137</v>
      </c>
      <c r="H3" s="173" t="s">
        <v>136</v>
      </c>
      <c r="I3" s="174"/>
      <c r="J3" s="175"/>
      <c r="K3" s="17" t="s">
        <v>135</v>
      </c>
      <c r="L3" s="17" t="s">
        <v>134</v>
      </c>
      <c r="M3" s="17" t="s">
        <v>133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17931</v>
      </c>
      <c r="F4" s="72">
        <f t="shared" ref="F4:M4" si="0">F5+F8+F47</f>
        <v>22157.387839999999</v>
      </c>
      <c r="G4" s="72">
        <f t="shared" si="0"/>
        <v>37853</v>
      </c>
      <c r="H4" s="73">
        <f t="shared" si="0"/>
        <v>43841</v>
      </c>
      <c r="I4" s="72">
        <f t="shared" si="0"/>
        <v>45841</v>
      </c>
      <c r="J4" s="74">
        <f t="shared" si="0"/>
        <v>43841</v>
      </c>
      <c r="K4" s="72">
        <f t="shared" si="0"/>
        <v>47452</v>
      </c>
      <c r="L4" s="72">
        <f t="shared" si="0"/>
        <v>48277</v>
      </c>
      <c r="M4" s="72">
        <f t="shared" si="0"/>
        <v>49666.060000000005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13986</v>
      </c>
      <c r="F5" s="100">
        <f t="shared" ref="F5:M5" si="1">SUM(F6:F7)</f>
        <v>18615.675810000001</v>
      </c>
      <c r="G5" s="100">
        <f t="shared" si="1"/>
        <v>32828</v>
      </c>
      <c r="H5" s="101">
        <f t="shared" si="1"/>
        <v>37732</v>
      </c>
      <c r="I5" s="100">
        <f t="shared" si="1"/>
        <v>38732</v>
      </c>
      <c r="J5" s="102">
        <f t="shared" si="1"/>
        <v>37732</v>
      </c>
      <c r="K5" s="100">
        <f t="shared" si="1"/>
        <v>40047</v>
      </c>
      <c r="L5" s="100">
        <f t="shared" si="1"/>
        <v>41850</v>
      </c>
      <c r="M5" s="100">
        <f t="shared" si="1"/>
        <v>44222.05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15006</v>
      </c>
      <c r="F6" s="79">
        <v>15012.53918</v>
      </c>
      <c r="G6" s="79">
        <v>28176</v>
      </c>
      <c r="H6" s="80">
        <v>32710</v>
      </c>
      <c r="I6" s="79">
        <v>33710</v>
      </c>
      <c r="J6" s="81">
        <v>32710</v>
      </c>
      <c r="K6" s="79">
        <v>32818</v>
      </c>
      <c r="L6" s="79">
        <v>34430</v>
      </c>
      <c r="M6" s="79">
        <v>36408.79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-1020</v>
      </c>
      <c r="F7" s="93">
        <v>3603.13663</v>
      </c>
      <c r="G7" s="93">
        <v>4652</v>
      </c>
      <c r="H7" s="94">
        <v>5022</v>
      </c>
      <c r="I7" s="93">
        <v>5022</v>
      </c>
      <c r="J7" s="95">
        <v>5022</v>
      </c>
      <c r="K7" s="93">
        <v>7229</v>
      </c>
      <c r="L7" s="93">
        <v>7420</v>
      </c>
      <c r="M7" s="93">
        <v>7813.2599999999993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3945</v>
      </c>
      <c r="F8" s="100">
        <f t="shared" ref="F8:M8" si="2">SUM(F9:F46)</f>
        <v>3541.7120300000001</v>
      </c>
      <c r="G8" s="100">
        <f t="shared" si="2"/>
        <v>5025</v>
      </c>
      <c r="H8" s="101">
        <f t="shared" si="2"/>
        <v>6109</v>
      </c>
      <c r="I8" s="100">
        <f t="shared" si="2"/>
        <v>7109</v>
      </c>
      <c r="J8" s="102">
        <f t="shared" si="2"/>
        <v>6109</v>
      </c>
      <c r="K8" s="100">
        <f t="shared" si="2"/>
        <v>7405</v>
      </c>
      <c r="L8" s="100">
        <f t="shared" si="2"/>
        <v>6427</v>
      </c>
      <c r="M8" s="100">
        <f t="shared" si="2"/>
        <v>5444.0099999999993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19976</v>
      </c>
      <c r="F10" s="86">
        <v>80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25.139110000000002</v>
      </c>
      <c r="G14" s="86">
        <v>33</v>
      </c>
      <c r="H14" s="87">
        <v>0</v>
      </c>
      <c r="I14" s="86">
        <v>0</v>
      </c>
      <c r="J14" s="88">
        <v>202</v>
      </c>
      <c r="K14" s="86">
        <v>0</v>
      </c>
      <c r="L14" s="86">
        <v>292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</v>
      </c>
      <c r="F15" s="86">
        <v>625.60210999999993</v>
      </c>
      <c r="G15" s="86">
        <v>0</v>
      </c>
      <c r="H15" s="87">
        <v>50</v>
      </c>
      <c r="I15" s="86">
        <v>50</v>
      </c>
      <c r="J15" s="88">
        <v>0</v>
      </c>
      <c r="K15" s="86">
        <v>0</v>
      </c>
      <c r="L15" s="86">
        <v>0</v>
      </c>
      <c r="M15" s="86">
        <v>65.286000000000001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68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81.890640000000005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24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10.65362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100</v>
      </c>
      <c r="K27" s="86">
        <v>0</v>
      </c>
      <c r="L27" s="86">
        <v>150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15</v>
      </c>
      <c r="H29" s="87">
        <v>9</v>
      </c>
      <c r="I29" s="86">
        <v>9</v>
      </c>
      <c r="J29" s="88">
        <v>0</v>
      </c>
      <c r="K29" s="86">
        <v>0</v>
      </c>
      <c r="L29" s="86">
        <v>0</v>
      </c>
      <c r="M29" s="86">
        <v>9.4770000000000003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168</v>
      </c>
      <c r="F37" s="86">
        <v>249.55</v>
      </c>
      <c r="G37" s="86">
        <v>0</v>
      </c>
      <c r="H37" s="87">
        <v>30</v>
      </c>
      <c r="I37" s="86">
        <v>30</v>
      </c>
      <c r="J37" s="88">
        <v>18</v>
      </c>
      <c r="K37" s="86">
        <v>30</v>
      </c>
      <c r="L37" s="86">
        <v>32</v>
      </c>
      <c r="M37" s="86">
        <v>33.695999999999998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60</v>
      </c>
      <c r="F38" s="86">
        <v>74.372100000000003</v>
      </c>
      <c r="G38" s="86">
        <v>0</v>
      </c>
      <c r="H38" s="87">
        <v>56</v>
      </c>
      <c r="I38" s="86">
        <v>56</v>
      </c>
      <c r="J38" s="88">
        <v>0</v>
      </c>
      <c r="K38" s="86">
        <v>56</v>
      </c>
      <c r="L38" s="86">
        <v>57</v>
      </c>
      <c r="M38" s="86">
        <v>60.020999999999994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376</v>
      </c>
      <c r="F39" s="86">
        <v>682.09343999999999</v>
      </c>
      <c r="G39" s="86">
        <v>0</v>
      </c>
      <c r="H39" s="87">
        <v>50</v>
      </c>
      <c r="I39" s="86">
        <v>50</v>
      </c>
      <c r="J39" s="88">
        <v>0</v>
      </c>
      <c r="K39" s="86">
        <v>50</v>
      </c>
      <c r="L39" s="86">
        <v>0</v>
      </c>
      <c r="M39" s="86">
        <v>54.756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171.804</v>
      </c>
      <c r="G40" s="86">
        <v>109</v>
      </c>
      <c r="H40" s="87">
        <v>300</v>
      </c>
      <c r="I40" s="86">
        <v>300</v>
      </c>
      <c r="J40" s="88">
        <v>254</v>
      </c>
      <c r="K40" s="86">
        <v>305</v>
      </c>
      <c r="L40" s="86">
        <v>319</v>
      </c>
      <c r="M40" s="86">
        <v>335.90699999999998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50</v>
      </c>
      <c r="I41" s="86">
        <v>50</v>
      </c>
      <c r="J41" s="88">
        <v>0</v>
      </c>
      <c r="K41" s="86">
        <v>50</v>
      </c>
      <c r="L41" s="86">
        <v>0</v>
      </c>
      <c r="M41" s="86">
        <v>54.756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17620</v>
      </c>
      <c r="F42" s="86">
        <v>1537.2070099999999</v>
      </c>
      <c r="G42" s="86">
        <v>4669</v>
      </c>
      <c r="H42" s="87">
        <v>5524</v>
      </c>
      <c r="I42" s="86">
        <v>6524</v>
      </c>
      <c r="J42" s="88">
        <v>4854</v>
      </c>
      <c r="K42" s="86">
        <v>6806</v>
      </c>
      <c r="L42" s="86">
        <v>4545</v>
      </c>
      <c r="M42" s="86">
        <v>4785.8849999999993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165</v>
      </c>
      <c r="F44" s="86">
        <v>0</v>
      </c>
      <c r="G44" s="86">
        <v>197</v>
      </c>
      <c r="H44" s="87">
        <v>40</v>
      </c>
      <c r="I44" s="86">
        <v>40</v>
      </c>
      <c r="J44" s="88">
        <v>400</v>
      </c>
      <c r="K44" s="86">
        <v>40</v>
      </c>
      <c r="L44" s="86">
        <v>382</v>
      </c>
      <c r="M44" s="86">
        <v>44.225999999999999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-34422</v>
      </c>
      <c r="F45" s="86">
        <v>3.4</v>
      </c>
      <c r="G45" s="86">
        <v>2</v>
      </c>
      <c r="H45" s="87">
        <v>0</v>
      </c>
      <c r="I45" s="86">
        <v>0</v>
      </c>
      <c r="J45" s="88">
        <v>15</v>
      </c>
      <c r="K45" s="86">
        <v>0</v>
      </c>
      <c r="L45" s="86">
        <v>250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242</v>
      </c>
      <c r="K46" s="93">
        <v>0</v>
      </c>
      <c r="L46" s="93">
        <v>400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1054762</v>
      </c>
      <c r="F51" s="72">
        <f t="shared" ref="F51:M51" si="4">F52+F59+F62+F63+F64+F72+F73</f>
        <v>1151076.7838299999</v>
      </c>
      <c r="G51" s="72">
        <f t="shared" si="4"/>
        <v>1064316</v>
      </c>
      <c r="H51" s="73">
        <f t="shared" si="4"/>
        <v>1224537</v>
      </c>
      <c r="I51" s="72">
        <f t="shared" si="4"/>
        <v>1341537</v>
      </c>
      <c r="J51" s="74">
        <f t="shared" si="4"/>
        <v>1224537</v>
      </c>
      <c r="K51" s="72">
        <f t="shared" si="4"/>
        <v>1517136</v>
      </c>
      <c r="L51" s="72">
        <f t="shared" si="4"/>
        <v>2153545</v>
      </c>
      <c r="M51" s="72">
        <f t="shared" si="4"/>
        <v>2363612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66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66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66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1054696</v>
      </c>
      <c r="F73" s="86">
        <f t="shared" ref="F73:M73" si="12">SUM(F74:F75)</f>
        <v>1151076.7838299999</v>
      </c>
      <c r="G73" s="86">
        <f t="shared" si="12"/>
        <v>1064316</v>
      </c>
      <c r="H73" s="87">
        <f t="shared" si="12"/>
        <v>1224537</v>
      </c>
      <c r="I73" s="86">
        <f t="shared" si="12"/>
        <v>1341537</v>
      </c>
      <c r="J73" s="88">
        <f t="shared" si="12"/>
        <v>1224537</v>
      </c>
      <c r="K73" s="86">
        <f t="shared" si="12"/>
        <v>1517136</v>
      </c>
      <c r="L73" s="86">
        <f t="shared" si="12"/>
        <v>2153545</v>
      </c>
      <c r="M73" s="86">
        <f t="shared" si="12"/>
        <v>2363612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1054696</v>
      </c>
      <c r="F75" s="93">
        <v>1151076.7838299999</v>
      </c>
      <c r="G75" s="93">
        <v>1064316</v>
      </c>
      <c r="H75" s="94">
        <v>1224537</v>
      </c>
      <c r="I75" s="93">
        <v>1341537</v>
      </c>
      <c r="J75" s="95">
        <v>1224537</v>
      </c>
      <c r="K75" s="93">
        <v>1517136</v>
      </c>
      <c r="L75" s="93">
        <v>2153545</v>
      </c>
      <c r="M75" s="93">
        <v>2363612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1072693</v>
      </c>
      <c r="F92" s="46">
        <f t="shared" ref="F92:M92" si="16">F4+F51+F77+F90</f>
        <v>1173234.1716699998</v>
      </c>
      <c r="G92" s="46">
        <f t="shared" si="16"/>
        <v>1102169</v>
      </c>
      <c r="H92" s="47">
        <f t="shared" si="16"/>
        <v>1268378</v>
      </c>
      <c r="I92" s="46">
        <f t="shared" si="16"/>
        <v>1387378</v>
      </c>
      <c r="J92" s="48">
        <f t="shared" si="16"/>
        <v>1268378</v>
      </c>
      <c r="K92" s="46">
        <f t="shared" si="16"/>
        <v>1564588</v>
      </c>
      <c r="L92" s="46">
        <f t="shared" si="16"/>
        <v>2201822</v>
      </c>
      <c r="M92" s="46">
        <f t="shared" si="16"/>
        <v>2413278.06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139</v>
      </c>
      <c r="F3" s="17" t="s">
        <v>138</v>
      </c>
      <c r="G3" s="17" t="s">
        <v>137</v>
      </c>
      <c r="H3" s="173" t="s">
        <v>136</v>
      </c>
      <c r="I3" s="174"/>
      <c r="J3" s="175"/>
      <c r="K3" s="17" t="s">
        <v>135</v>
      </c>
      <c r="L3" s="17" t="s">
        <v>134</v>
      </c>
      <c r="M3" s="17" t="s">
        <v>133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0</v>
      </c>
      <c r="F4" s="72">
        <f t="shared" ref="F4:M4" si="0">F5+F8+F47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0</v>
      </c>
      <c r="F5" s="100">
        <f t="shared" ref="F5:M5" si="1">SUM(F6:F7)</f>
        <v>0</v>
      </c>
      <c r="G5" s="100">
        <f t="shared" si="1"/>
        <v>0</v>
      </c>
      <c r="H5" s="101">
        <f t="shared" si="1"/>
        <v>0</v>
      </c>
      <c r="I5" s="100">
        <f t="shared" si="1"/>
        <v>0</v>
      </c>
      <c r="J5" s="102">
        <f t="shared" si="1"/>
        <v>0</v>
      </c>
      <c r="K5" s="100">
        <f t="shared" si="1"/>
        <v>0</v>
      </c>
      <c r="L5" s="100">
        <f t="shared" si="1"/>
        <v>0</v>
      </c>
      <c r="M5" s="100">
        <f t="shared" si="1"/>
        <v>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0</v>
      </c>
      <c r="F6" s="79">
        <v>0</v>
      </c>
      <c r="G6" s="79">
        <v>0</v>
      </c>
      <c r="H6" s="80">
        <v>0</v>
      </c>
      <c r="I6" s="79">
        <v>0</v>
      </c>
      <c r="J6" s="81">
        <v>0</v>
      </c>
      <c r="K6" s="79">
        <v>0</v>
      </c>
      <c r="L6" s="79">
        <v>0</v>
      </c>
      <c r="M6" s="79">
        <v>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0</v>
      </c>
      <c r="F8" s="100">
        <f t="shared" ref="F8:M8" si="2">SUM(F9:F46)</f>
        <v>0</v>
      </c>
      <c r="G8" s="100">
        <f t="shared" si="2"/>
        <v>0</v>
      </c>
      <c r="H8" s="101">
        <f t="shared" si="2"/>
        <v>0</v>
      </c>
      <c r="I8" s="100">
        <f t="shared" si="2"/>
        <v>0</v>
      </c>
      <c r="J8" s="102">
        <f t="shared" si="2"/>
        <v>0</v>
      </c>
      <c r="K8" s="100">
        <f t="shared" si="2"/>
        <v>0</v>
      </c>
      <c r="L8" s="100">
        <f t="shared" si="2"/>
        <v>0</v>
      </c>
      <c r="M8" s="100">
        <f t="shared" si="2"/>
        <v>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0</v>
      </c>
      <c r="G42" s="86">
        <v>0</v>
      </c>
      <c r="H42" s="87">
        <v>0</v>
      </c>
      <c r="I42" s="86">
        <v>0</v>
      </c>
      <c r="J42" s="88">
        <v>0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0</v>
      </c>
      <c r="F92" s="46">
        <f t="shared" ref="F92:M92" si="16">F4+F51+F77+F90</f>
        <v>0</v>
      </c>
      <c r="G92" s="46">
        <f t="shared" si="16"/>
        <v>0</v>
      </c>
      <c r="H92" s="47">
        <f t="shared" si="16"/>
        <v>0</v>
      </c>
      <c r="I92" s="46">
        <f t="shared" si="16"/>
        <v>0</v>
      </c>
      <c r="J92" s="48">
        <f t="shared" si="16"/>
        <v>0</v>
      </c>
      <c r="K92" s="46">
        <f t="shared" si="16"/>
        <v>0</v>
      </c>
      <c r="L92" s="46">
        <f t="shared" si="16"/>
        <v>0</v>
      </c>
      <c r="M92" s="46">
        <f t="shared" si="16"/>
        <v>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>
      <selection activeCell="B27" sqref="B27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159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139</v>
      </c>
      <c r="D3" s="17" t="s">
        <v>138</v>
      </c>
      <c r="E3" s="17" t="s">
        <v>137</v>
      </c>
      <c r="F3" s="173" t="s">
        <v>136</v>
      </c>
      <c r="G3" s="174"/>
      <c r="H3" s="175"/>
      <c r="I3" s="17" t="s">
        <v>135</v>
      </c>
      <c r="J3" s="17" t="s">
        <v>134</v>
      </c>
      <c r="K3" s="17" t="s">
        <v>133</v>
      </c>
      <c r="Z3" s="54" t="s">
        <v>32</v>
      </c>
    </row>
    <row r="4" spans="1:27" s="14" customFormat="1" ht="12.75" customHeight="1" x14ac:dyDescent="0.25">
      <c r="A4" s="25"/>
      <c r="B4" s="55" t="s">
        <v>130</v>
      </c>
      <c r="C4" s="33">
        <v>98208</v>
      </c>
      <c r="D4" s="33">
        <v>119551.99646000001</v>
      </c>
      <c r="E4" s="33">
        <v>141550</v>
      </c>
      <c r="F4" s="27">
        <v>126894</v>
      </c>
      <c r="G4" s="28">
        <v>156497</v>
      </c>
      <c r="H4" s="29">
        <v>154497</v>
      </c>
      <c r="I4" s="33">
        <v>135585</v>
      </c>
      <c r="J4" s="33">
        <v>149811</v>
      </c>
      <c r="K4" s="33">
        <v>142896.19100000002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3665</v>
      </c>
      <c r="D5" s="33">
        <v>5615.5284300000003</v>
      </c>
      <c r="E5" s="33">
        <v>15402</v>
      </c>
      <c r="F5" s="32">
        <v>95836</v>
      </c>
      <c r="G5" s="33">
        <v>91836</v>
      </c>
      <c r="H5" s="34">
        <v>95836</v>
      </c>
      <c r="I5" s="33">
        <v>63235</v>
      </c>
      <c r="J5" s="33">
        <v>23273</v>
      </c>
      <c r="K5" s="33">
        <v>24689.469000000001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146</v>
      </c>
      <c r="C6" s="33">
        <v>1072693</v>
      </c>
      <c r="D6" s="33">
        <v>1173234.1716699998</v>
      </c>
      <c r="E6" s="33">
        <v>1102169</v>
      </c>
      <c r="F6" s="32">
        <v>1268378</v>
      </c>
      <c r="G6" s="33">
        <v>1387378</v>
      </c>
      <c r="H6" s="34">
        <v>1268378</v>
      </c>
      <c r="I6" s="33">
        <v>1564588</v>
      </c>
      <c r="J6" s="33">
        <v>2201822</v>
      </c>
      <c r="K6" s="33">
        <v>2413278.06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145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144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143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142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140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129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131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128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132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149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148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1174566</v>
      </c>
      <c r="D19" s="46">
        <f t="shared" ref="D19:K19" si="1">SUM(D4:D18)</f>
        <v>1298401.6965599998</v>
      </c>
      <c r="E19" s="46">
        <f t="shared" si="1"/>
        <v>1259121</v>
      </c>
      <c r="F19" s="47">
        <f t="shared" si="1"/>
        <v>1491108</v>
      </c>
      <c r="G19" s="46">
        <f t="shared" si="1"/>
        <v>1635711</v>
      </c>
      <c r="H19" s="48">
        <f t="shared" si="1"/>
        <v>1518711</v>
      </c>
      <c r="I19" s="46">
        <f t="shared" si="1"/>
        <v>1763408</v>
      </c>
      <c r="J19" s="46">
        <f t="shared" si="1"/>
        <v>2374906</v>
      </c>
      <c r="K19" s="46">
        <f t="shared" si="1"/>
        <v>2580863.7200000002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139</v>
      </c>
      <c r="D3" s="17" t="s">
        <v>138</v>
      </c>
      <c r="E3" s="17" t="s">
        <v>137</v>
      </c>
      <c r="F3" s="173" t="s">
        <v>136</v>
      </c>
      <c r="G3" s="174"/>
      <c r="H3" s="175"/>
      <c r="I3" s="17" t="s">
        <v>135</v>
      </c>
      <c r="J3" s="17" t="s">
        <v>134</v>
      </c>
      <c r="K3" s="17" t="s">
        <v>133</v>
      </c>
    </row>
    <row r="4" spans="1:27" s="23" customFormat="1" ht="12.75" customHeight="1" x14ac:dyDescent="0.25">
      <c r="A4" s="18"/>
      <c r="B4" s="19" t="s">
        <v>6</v>
      </c>
      <c r="C4" s="20">
        <f>SUM(C5:C7)</f>
        <v>115134</v>
      </c>
      <c r="D4" s="20">
        <f t="shared" ref="D4:K4" si="0">SUM(D5:D7)</f>
        <v>146108.24669000003</v>
      </c>
      <c r="E4" s="20">
        <f t="shared" si="0"/>
        <v>192754</v>
      </c>
      <c r="F4" s="21">
        <f t="shared" si="0"/>
        <v>187370</v>
      </c>
      <c r="G4" s="20">
        <f t="shared" si="0"/>
        <v>214673</v>
      </c>
      <c r="H4" s="22">
        <f t="shared" si="0"/>
        <v>215073</v>
      </c>
      <c r="I4" s="20">
        <f t="shared" si="0"/>
        <v>202050</v>
      </c>
      <c r="J4" s="20">
        <f t="shared" si="0"/>
        <v>215812</v>
      </c>
      <c r="K4" s="20">
        <f t="shared" si="0"/>
        <v>211291.95699999999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77971</v>
      </c>
      <c r="D5" s="28">
        <v>91066.164710000012</v>
      </c>
      <c r="E5" s="28">
        <v>102268</v>
      </c>
      <c r="F5" s="27">
        <v>123149</v>
      </c>
      <c r="G5" s="28">
        <v>114749</v>
      </c>
      <c r="H5" s="29">
        <v>118749</v>
      </c>
      <c r="I5" s="28">
        <v>128883</v>
      </c>
      <c r="J5" s="28">
        <v>136012</v>
      </c>
      <c r="K5" s="29">
        <v>143355.758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37163</v>
      </c>
      <c r="D6" s="33">
        <v>55042.08198000001</v>
      </c>
      <c r="E6" s="33">
        <v>90486</v>
      </c>
      <c r="F6" s="32">
        <v>64221</v>
      </c>
      <c r="G6" s="33">
        <v>99924</v>
      </c>
      <c r="H6" s="34">
        <v>96324</v>
      </c>
      <c r="I6" s="33">
        <v>73167</v>
      </c>
      <c r="J6" s="33">
        <v>79800</v>
      </c>
      <c r="K6" s="34">
        <v>67936.198999999993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1057143</v>
      </c>
      <c r="D8" s="20">
        <f t="shared" ref="D8:K8" si="1">SUM(D9:D15)</f>
        <v>1151300.7838299999</v>
      </c>
      <c r="E8" s="20">
        <f t="shared" si="1"/>
        <v>1065522</v>
      </c>
      <c r="F8" s="21">
        <f t="shared" si="1"/>
        <v>1300238</v>
      </c>
      <c r="G8" s="20">
        <f t="shared" si="1"/>
        <v>1418038</v>
      </c>
      <c r="H8" s="22">
        <f t="shared" si="1"/>
        <v>1300638</v>
      </c>
      <c r="I8" s="20">
        <f t="shared" si="1"/>
        <v>1559315</v>
      </c>
      <c r="J8" s="20">
        <f t="shared" si="1"/>
        <v>2155792</v>
      </c>
      <c r="K8" s="20">
        <f t="shared" si="1"/>
        <v>2366094.7570000002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66</v>
      </c>
      <c r="D9" s="28">
        <v>0</v>
      </c>
      <c r="E9" s="28">
        <v>1065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76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1555</v>
      </c>
      <c r="D13" s="33">
        <v>224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1055446</v>
      </c>
      <c r="D15" s="36">
        <v>1151076.7838299999</v>
      </c>
      <c r="E15" s="36">
        <v>1064457</v>
      </c>
      <c r="F15" s="35">
        <v>1300238</v>
      </c>
      <c r="G15" s="36">
        <v>1418038</v>
      </c>
      <c r="H15" s="37">
        <v>1300638</v>
      </c>
      <c r="I15" s="36">
        <v>1559315</v>
      </c>
      <c r="J15" s="36">
        <v>2155792</v>
      </c>
      <c r="K15" s="37">
        <v>2366094.7570000002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2289</v>
      </c>
      <c r="D16" s="20">
        <f t="shared" ref="D16:K16" si="2">SUM(D17:D23)</f>
        <v>992.66604000000007</v>
      </c>
      <c r="E16" s="20">
        <f t="shared" si="2"/>
        <v>845</v>
      </c>
      <c r="F16" s="21">
        <f t="shared" si="2"/>
        <v>3500</v>
      </c>
      <c r="G16" s="20">
        <f t="shared" si="2"/>
        <v>3000</v>
      </c>
      <c r="H16" s="22">
        <f t="shared" si="2"/>
        <v>3000</v>
      </c>
      <c r="I16" s="20">
        <f t="shared" si="2"/>
        <v>2043</v>
      </c>
      <c r="J16" s="20">
        <f t="shared" si="2"/>
        <v>3302</v>
      </c>
      <c r="K16" s="20">
        <f t="shared" si="2"/>
        <v>3477.0059999999999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2289</v>
      </c>
      <c r="D18" s="33">
        <v>992.66604000000007</v>
      </c>
      <c r="E18" s="33">
        <v>845</v>
      </c>
      <c r="F18" s="32">
        <v>3500</v>
      </c>
      <c r="G18" s="33">
        <v>3000</v>
      </c>
      <c r="H18" s="34">
        <v>3000</v>
      </c>
      <c r="I18" s="33">
        <v>2043</v>
      </c>
      <c r="J18" s="33">
        <v>3302</v>
      </c>
      <c r="K18" s="34">
        <v>3477.0059999999999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1174566</v>
      </c>
      <c r="D26" s="46">
        <f t="shared" ref="D26:K26" si="3">+D4+D8+D16+D24</f>
        <v>1298401.6965599998</v>
      </c>
      <c r="E26" s="46">
        <f t="shared" si="3"/>
        <v>1259121</v>
      </c>
      <c r="F26" s="47">
        <f t="shared" si="3"/>
        <v>1491108</v>
      </c>
      <c r="G26" s="46">
        <f t="shared" si="3"/>
        <v>1635711</v>
      </c>
      <c r="H26" s="48">
        <f t="shared" si="3"/>
        <v>1518711</v>
      </c>
      <c r="I26" s="46">
        <f t="shared" si="3"/>
        <v>1763408</v>
      </c>
      <c r="J26" s="46">
        <f t="shared" si="3"/>
        <v>2374906</v>
      </c>
      <c r="K26" s="46">
        <f t="shared" si="3"/>
        <v>2580863.7200000002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139</v>
      </c>
      <c r="D3" s="17" t="s">
        <v>138</v>
      </c>
      <c r="E3" s="17" t="s">
        <v>137</v>
      </c>
      <c r="F3" s="173" t="s">
        <v>136</v>
      </c>
      <c r="G3" s="174"/>
      <c r="H3" s="175"/>
      <c r="I3" s="17" t="s">
        <v>135</v>
      </c>
      <c r="J3" s="17" t="s">
        <v>134</v>
      </c>
      <c r="K3" s="17" t="s">
        <v>133</v>
      </c>
      <c r="Z3" s="54" t="s">
        <v>32</v>
      </c>
    </row>
    <row r="4" spans="1:27" s="14" customFormat="1" ht="12.75" customHeight="1" x14ac:dyDescent="0.25">
      <c r="A4" s="25"/>
      <c r="B4" s="56" t="s">
        <v>156</v>
      </c>
      <c r="C4" s="33">
        <v>9674</v>
      </c>
      <c r="D4" s="33">
        <v>7361.9053799999992</v>
      </c>
      <c r="E4" s="33">
        <v>5748</v>
      </c>
      <c r="F4" s="27">
        <v>9383</v>
      </c>
      <c r="G4" s="28">
        <v>7383</v>
      </c>
      <c r="H4" s="29">
        <v>9383</v>
      </c>
      <c r="I4" s="33">
        <v>10985</v>
      </c>
      <c r="J4" s="33">
        <v>11749</v>
      </c>
      <c r="K4" s="33">
        <v>12140.697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157</v>
      </c>
      <c r="C5" s="33">
        <v>88534</v>
      </c>
      <c r="D5" s="33">
        <v>112190.09108000001</v>
      </c>
      <c r="E5" s="33">
        <v>135802</v>
      </c>
      <c r="F5" s="32">
        <v>117511</v>
      </c>
      <c r="G5" s="33">
        <v>149114</v>
      </c>
      <c r="H5" s="34">
        <v>145114</v>
      </c>
      <c r="I5" s="33">
        <v>124600</v>
      </c>
      <c r="J5" s="33">
        <v>138062</v>
      </c>
      <c r="K5" s="33">
        <v>130755.49399999999</v>
      </c>
      <c r="Z5" s="53">
        <f t="shared" si="0"/>
        <v>1</v>
      </c>
      <c r="AA5" s="30">
        <v>3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98208</v>
      </c>
      <c r="D19" s="46">
        <f t="shared" ref="D19:K19" si="1">SUM(D4:D18)</f>
        <v>119551.99646000001</v>
      </c>
      <c r="E19" s="46">
        <f t="shared" si="1"/>
        <v>141550</v>
      </c>
      <c r="F19" s="47">
        <f t="shared" si="1"/>
        <v>126894</v>
      </c>
      <c r="G19" s="46">
        <f t="shared" si="1"/>
        <v>156497</v>
      </c>
      <c r="H19" s="48">
        <f t="shared" si="1"/>
        <v>154497</v>
      </c>
      <c r="I19" s="46">
        <f t="shared" si="1"/>
        <v>135585</v>
      </c>
      <c r="J19" s="46">
        <f t="shared" si="1"/>
        <v>149811</v>
      </c>
      <c r="K19" s="46">
        <f t="shared" si="1"/>
        <v>142896.19099999999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139</v>
      </c>
      <c r="D3" s="17" t="s">
        <v>138</v>
      </c>
      <c r="E3" s="17" t="s">
        <v>137</v>
      </c>
      <c r="F3" s="173" t="s">
        <v>136</v>
      </c>
      <c r="G3" s="174"/>
      <c r="H3" s="175"/>
      <c r="I3" s="17" t="s">
        <v>135</v>
      </c>
      <c r="J3" s="17" t="s">
        <v>134</v>
      </c>
      <c r="K3" s="17" t="s">
        <v>133</v>
      </c>
    </row>
    <row r="4" spans="1:27" s="23" customFormat="1" ht="12.75" customHeight="1" x14ac:dyDescent="0.25">
      <c r="A4" s="18"/>
      <c r="B4" s="19" t="s">
        <v>6</v>
      </c>
      <c r="C4" s="20">
        <f>SUM(C5:C7)</f>
        <v>93764</v>
      </c>
      <c r="D4" s="20">
        <f t="shared" ref="D4:K4" si="0">SUM(D5:D7)</f>
        <v>118335.33042000001</v>
      </c>
      <c r="E4" s="20">
        <f t="shared" si="0"/>
        <v>139499</v>
      </c>
      <c r="F4" s="21">
        <f t="shared" si="0"/>
        <v>122693</v>
      </c>
      <c r="G4" s="20">
        <f t="shared" si="0"/>
        <v>151996</v>
      </c>
      <c r="H4" s="22">
        <f t="shared" si="0"/>
        <v>150396</v>
      </c>
      <c r="I4" s="20">
        <f t="shared" si="0"/>
        <v>131363</v>
      </c>
      <c r="J4" s="20">
        <f t="shared" si="0"/>
        <v>144262</v>
      </c>
      <c r="K4" s="20">
        <f t="shared" si="0"/>
        <v>136936.42800000001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61418</v>
      </c>
      <c r="D5" s="28">
        <v>68068.859160000007</v>
      </c>
      <c r="E5" s="28">
        <v>55396</v>
      </c>
      <c r="F5" s="27">
        <v>67794</v>
      </c>
      <c r="G5" s="28">
        <v>62394</v>
      </c>
      <c r="H5" s="29">
        <v>63394</v>
      </c>
      <c r="I5" s="28">
        <v>69531</v>
      </c>
      <c r="J5" s="28">
        <v>74980</v>
      </c>
      <c r="K5" s="29">
        <v>78752.062000000005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32346</v>
      </c>
      <c r="D6" s="33">
        <v>50266.471259999998</v>
      </c>
      <c r="E6" s="33">
        <v>84103</v>
      </c>
      <c r="F6" s="32">
        <v>54899</v>
      </c>
      <c r="G6" s="33">
        <v>89602</v>
      </c>
      <c r="H6" s="34">
        <v>87002</v>
      </c>
      <c r="I6" s="33">
        <v>61832</v>
      </c>
      <c r="J6" s="33">
        <v>69282</v>
      </c>
      <c r="K6" s="34">
        <v>58184.366000000002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2155</v>
      </c>
      <c r="D8" s="20">
        <f t="shared" ref="D8:K8" si="1">SUM(D9:D15)</f>
        <v>224</v>
      </c>
      <c r="E8" s="20">
        <f t="shared" si="1"/>
        <v>1206</v>
      </c>
      <c r="F8" s="21">
        <f t="shared" si="1"/>
        <v>701</v>
      </c>
      <c r="G8" s="20">
        <f t="shared" si="1"/>
        <v>1501</v>
      </c>
      <c r="H8" s="22">
        <f t="shared" si="1"/>
        <v>1101</v>
      </c>
      <c r="I8" s="20">
        <f t="shared" si="1"/>
        <v>2179</v>
      </c>
      <c r="J8" s="20">
        <f t="shared" si="1"/>
        <v>2247</v>
      </c>
      <c r="K8" s="20">
        <f t="shared" si="1"/>
        <v>2482.7570000000001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1065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76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1555</v>
      </c>
      <c r="D13" s="33">
        <v>224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524</v>
      </c>
      <c r="D15" s="36">
        <v>0</v>
      </c>
      <c r="E15" s="36">
        <v>141</v>
      </c>
      <c r="F15" s="35">
        <v>701</v>
      </c>
      <c r="G15" s="36">
        <v>1501</v>
      </c>
      <c r="H15" s="37">
        <v>1101</v>
      </c>
      <c r="I15" s="36">
        <v>2179</v>
      </c>
      <c r="J15" s="36">
        <v>2247</v>
      </c>
      <c r="K15" s="37">
        <v>2482.7570000000001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2289</v>
      </c>
      <c r="D16" s="20">
        <f t="shared" ref="D16:K16" si="2">SUM(D17:D23)</f>
        <v>992.66604000000007</v>
      </c>
      <c r="E16" s="20">
        <f t="shared" si="2"/>
        <v>845</v>
      </c>
      <c r="F16" s="21">
        <f t="shared" si="2"/>
        <v>3500</v>
      </c>
      <c r="G16" s="20">
        <f t="shared" si="2"/>
        <v>3000</v>
      </c>
      <c r="H16" s="22">
        <f t="shared" si="2"/>
        <v>3000</v>
      </c>
      <c r="I16" s="20">
        <f t="shared" si="2"/>
        <v>2043</v>
      </c>
      <c r="J16" s="20">
        <f t="shared" si="2"/>
        <v>3302</v>
      </c>
      <c r="K16" s="20">
        <f t="shared" si="2"/>
        <v>3477.0059999999999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2289</v>
      </c>
      <c r="D18" s="33">
        <v>992.66604000000007</v>
      </c>
      <c r="E18" s="33">
        <v>845</v>
      </c>
      <c r="F18" s="32">
        <v>3500</v>
      </c>
      <c r="G18" s="33">
        <v>3000</v>
      </c>
      <c r="H18" s="34">
        <v>3000</v>
      </c>
      <c r="I18" s="33">
        <v>2043</v>
      </c>
      <c r="J18" s="33">
        <v>3302</v>
      </c>
      <c r="K18" s="34">
        <v>3477.0059999999999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98208</v>
      </c>
      <c r="D26" s="46">
        <f t="shared" ref="D26:K26" si="3">+D4+D8+D16+D24</f>
        <v>119551.99646000001</v>
      </c>
      <c r="E26" s="46">
        <f t="shared" si="3"/>
        <v>141550</v>
      </c>
      <c r="F26" s="47">
        <f t="shared" si="3"/>
        <v>126894</v>
      </c>
      <c r="G26" s="46">
        <f t="shared" si="3"/>
        <v>156497</v>
      </c>
      <c r="H26" s="48">
        <f t="shared" si="3"/>
        <v>154497</v>
      </c>
      <c r="I26" s="46">
        <f t="shared" si="3"/>
        <v>135585</v>
      </c>
      <c r="J26" s="46">
        <f t="shared" si="3"/>
        <v>149811</v>
      </c>
      <c r="K26" s="46">
        <f t="shared" si="3"/>
        <v>142896.19100000002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139</v>
      </c>
      <c r="D3" s="17" t="s">
        <v>138</v>
      </c>
      <c r="E3" s="17" t="s">
        <v>137</v>
      </c>
      <c r="F3" s="173" t="s">
        <v>136</v>
      </c>
      <c r="G3" s="174"/>
      <c r="H3" s="175"/>
      <c r="I3" s="17" t="s">
        <v>135</v>
      </c>
      <c r="J3" s="17" t="s">
        <v>134</v>
      </c>
      <c r="K3" s="17" t="s">
        <v>133</v>
      </c>
      <c r="Z3" s="54" t="s">
        <v>32</v>
      </c>
    </row>
    <row r="4" spans="1:27" s="14" customFormat="1" ht="12.75" customHeight="1" x14ac:dyDescent="0.25">
      <c r="A4" s="25"/>
      <c r="B4" s="56" t="s">
        <v>150</v>
      </c>
      <c r="C4" s="33">
        <v>3665</v>
      </c>
      <c r="D4" s="33">
        <v>5615.5284299999994</v>
      </c>
      <c r="E4" s="33">
        <v>15402</v>
      </c>
      <c r="F4" s="27">
        <v>95836</v>
      </c>
      <c r="G4" s="28">
        <v>91836</v>
      </c>
      <c r="H4" s="29">
        <v>95836</v>
      </c>
      <c r="I4" s="33">
        <v>63235</v>
      </c>
      <c r="J4" s="33">
        <v>23273</v>
      </c>
      <c r="K4" s="33">
        <v>24689.468999999997</v>
      </c>
      <c r="Z4" s="53">
        <f t="shared" ref="Z4:Z20" si="0">IF(LEN(B4)&lt;5,0,1)</f>
        <v>1</v>
      </c>
      <c r="AA4" s="24" t="s">
        <v>7</v>
      </c>
    </row>
    <row r="5" spans="1:27" s="14" customFormat="1" ht="12.75" hidden="1" customHeight="1" x14ac:dyDescent="0.25">
      <c r="A5" s="25"/>
      <c r="B5" s="56" t="s">
        <v>30</v>
      </c>
      <c r="C5" s="33"/>
      <c r="D5" s="33"/>
      <c r="E5" s="33"/>
      <c r="F5" s="32"/>
      <c r="G5" s="33"/>
      <c r="H5" s="34"/>
      <c r="I5" s="33"/>
      <c r="J5" s="33"/>
      <c r="K5" s="33"/>
      <c r="Z5" s="53">
        <f t="shared" si="0"/>
        <v>0</v>
      </c>
      <c r="AA5" s="30">
        <v>4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3665</v>
      </c>
      <c r="D19" s="46">
        <f t="shared" ref="D19:K19" si="1">SUM(D4:D18)</f>
        <v>5615.5284299999994</v>
      </c>
      <c r="E19" s="46">
        <f t="shared" si="1"/>
        <v>15402</v>
      </c>
      <c r="F19" s="47">
        <f t="shared" si="1"/>
        <v>95836</v>
      </c>
      <c r="G19" s="46">
        <f t="shared" si="1"/>
        <v>91836</v>
      </c>
      <c r="H19" s="48">
        <f t="shared" si="1"/>
        <v>95836</v>
      </c>
      <c r="I19" s="46">
        <f t="shared" si="1"/>
        <v>63235</v>
      </c>
      <c r="J19" s="46">
        <f t="shared" si="1"/>
        <v>23273</v>
      </c>
      <c r="K19" s="46">
        <f t="shared" si="1"/>
        <v>24689.468999999997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139</v>
      </c>
      <c r="D3" s="17" t="s">
        <v>138</v>
      </c>
      <c r="E3" s="17" t="s">
        <v>137</v>
      </c>
      <c r="F3" s="173" t="s">
        <v>136</v>
      </c>
      <c r="G3" s="174"/>
      <c r="H3" s="175"/>
      <c r="I3" s="17" t="s">
        <v>135</v>
      </c>
      <c r="J3" s="17" t="s">
        <v>134</v>
      </c>
      <c r="K3" s="17" t="s">
        <v>133</v>
      </c>
    </row>
    <row r="4" spans="1:27" s="23" customFormat="1" ht="12.75" customHeight="1" x14ac:dyDescent="0.25">
      <c r="A4" s="18"/>
      <c r="B4" s="19" t="s">
        <v>6</v>
      </c>
      <c r="C4" s="20">
        <f>SUM(C5:C7)</f>
        <v>3439</v>
      </c>
      <c r="D4" s="20">
        <f t="shared" ref="D4:K4" si="0">SUM(D5:D7)</f>
        <v>5615.5284300000003</v>
      </c>
      <c r="E4" s="20">
        <f t="shared" si="0"/>
        <v>15402</v>
      </c>
      <c r="F4" s="21">
        <f t="shared" si="0"/>
        <v>20836</v>
      </c>
      <c r="G4" s="20">
        <f t="shared" si="0"/>
        <v>16836</v>
      </c>
      <c r="H4" s="22">
        <f t="shared" si="0"/>
        <v>20836</v>
      </c>
      <c r="I4" s="20">
        <f t="shared" si="0"/>
        <v>23235</v>
      </c>
      <c r="J4" s="20">
        <f t="shared" si="0"/>
        <v>23273</v>
      </c>
      <c r="K4" s="20">
        <f t="shared" si="0"/>
        <v>24689.469000000001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2567</v>
      </c>
      <c r="D5" s="28">
        <v>4381.6297400000003</v>
      </c>
      <c r="E5" s="28">
        <v>14044</v>
      </c>
      <c r="F5" s="27">
        <v>17623</v>
      </c>
      <c r="G5" s="28">
        <v>13623</v>
      </c>
      <c r="H5" s="29">
        <v>17623</v>
      </c>
      <c r="I5" s="28">
        <v>19305</v>
      </c>
      <c r="J5" s="28">
        <v>19182</v>
      </c>
      <c r="K5" s="29">
        <v>20381.646000000001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872</v>
      </c>
      <c r="D6" s="33">
        <v>1233.89869</v>
      </c>
      <c r="E6" s="33">
        <v>1358</v>
      </c>
      <c r="F6" s="32">
        <v>3213</v>
      </c>
      <c r="G6" s="33">
        <v>3213</v>
      </c>
      <c r="H6" s="34">
        <v>3213</v>
      </c>
      <c r="I6" s="33">
        <v>3930</v>
      </c>
      <c r="J6" s="33">
        <v>4091</v>
      </c>
      <c r="K6" s="34">
        <v>4307.8230000000003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226</v>
      </c>
      <c r="D8" s="20">
        <f t="shared" ref="D8:K8" si="1">SUM(D9:D15)</f>
        <v>0</v>
      </c>
      <c r="E8" s="20">
        <f t="shared" si="1"/>
        <v>0</v>
      </c>
      <c r="F8" s="21">
        <f t="shared" si="1"/>
        <v>75000</v>
      </c>
      <c r="G8" s="20">
        <f t="shared" si="1"/>
        <v>75000</v>
      </c>
      <c r="H8" s="22">
        <f t="shared" si="1"/>
        <v>75000</v>
      </c>
      <c r="I8" s="20">
        <f t="shared" si="1"/>
        <v>40000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226</v>
      </c>
      <c r="D15" s="36">
        <v>0</v>
      </c>
      <c r="E15" s="36">
        <v>0</v>
      </c>
      <c r="F15" s="35">
        <v>75000</v>
      </c>
      <c r="G15" s="36">
        <v>75000</v>
      </c>
      <c r="H15" s="37">
        <v>75000</v>
      </c>
      <c r="I15" s="36">
        <v>40000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3665</v>
      </c>
      <c r="D26" s="46">
        <f t="shared" ref="D26:K26" si="3">+D4+D8+D16+D24</f>
        <v>5615.5284300000003</v>
      </c>
      <c r="E26" s="46">
        <f t="shared" si="3"/>
        <v>15402</v>
      </c>
      <c r="F26" s="47">
        <f t="shared" si="3"/>
        <v>95836</v>
      </c>
      <c r="G26" s="46">
        <f t="shared" si="3"/>
        <v>91836</v>
      </c>
      <c r="H26" s="48">
        <f t="shared" si="3"/>
        <v>95836</v>
      </c>
      <c r="I26" s="46">
        <f t="shared" si="3"/>
        <v>63235</v>
      </c>
      <c r="J26" s="46">
        <f t="shared" si="3"/>
        <v>23273</v>
      </c>
      <c r="K26" s="46">
        <f t="shared" si="3"/>
        <v>24689.469000000001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139</v>
      </c>
      <c r="D3" s="17" t="s">
        <v>138</v>
      </c>
      <c r="E3" s="17" t="s">
        <v>137</v>
      </c>
      <c r="F3" s="173" t="s">
        <v>136</v>
      </c>
      <c r="G3" s="174"/>
      <c r="H3" s="175"/>
      <c r="I3" s="17" t="s">
        <v>135</v>
      </c>
      <c r="J3" s="17" t="s">
        <v>134</v>
      </c>
      <c r="K3" s="17" t="s">
        <v>133</v>
      </c>
      <c r="Z3" s="54" t="s">
        <v>32</v>
      </c>
    </row>
    <row r="4" spans="1:27" s="14" customFormat="1" ht="12.75" customHeight="1" x14ac:dyDescent="0.25">
      <c r="A4" s="25"/>
      <c r="B4" s="56" t="s">
        <v>151</v>
      </c>
      <c r="C4" s="33">
        <v>8614</v>
      </c>
      <c r="D4" s="33">
        <v>13246.17434</v>
      </c>
      <c r="E4" s="33">
        <v>34862</v>
      </c>
      <c r="F4" s="27">
        <v>43841</v>
      </c>
      <c r="G4" s="28">
        <v>45841</v>
      </c>
      <c r="H4" s="29">
        <v>43841</v>
      </c>
      <c r="I4" s="33">
        <v>47452</v>
      </c>
      <c r="J4" s="33">
        <v>48277</v>
      </c>
      <c r="K4" s="33">
        <v>49666.06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152</v>
      </c>
      <c r="C5" s="33">
        <v>1042836</v>
      </c>
      <c r="D5" s="33">
        <v>377472.91807999997</v>
      </c>
      <c r="E5" s="33">
        <v>214887</v>
      </c>
      <c r="F5" s="32">
        <v>318449</v>
      </c>
      <c r="G5" s="33">
        <v>241998</v>
      </c>
      <c r="H5" s="34">
        <v>182998</v>
      </c>
      <c r="I5" s="33">
        <v>398050</v>
      </c>
      <c r="J5" s="33">
        <v>448241</v>
      </c>
      <c r="K5" s="33">
        <v>566885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153</v>
      </c>
      <c r="C6" s="33">
        <v>0</v>
      </c>
      <c r="D6" s="33">
        <v>321504.09805999999</v>
      </c>
      <c r="E6" s="33">
        <v>501818</v>
      </c>
      <c r="F6" s="32">
        <v>535993</v>
      </c>
      <c r="G6" s="33">
        <v>675595</v>
      </c>
      <c r="H6" s="34">
        <v>617595</v>
      </c>
      <c r="I6" s="33">
        <v>687097</v>
      </c>
      <c r="J6" s="33">
        <v>769607</v>
      </c>
      <c r="K6" s="33">
        <v>810745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154</v>
      </c>
      <c r="C7" s="33">
        <v>21243</v>
      </c>
      <c r="D7" s="33">
        <v>27470.981189999999</v>
      </c>
      <c r="E7" s="33">
        <v>11076</v>
      </c>
      <c r="F7" s="32">
        <v>110902</v>
      </c>
      <c r="G7" s="33">
        <v>145002</v>
      </c>
      <c r="H7" s="34">
        <v>145002</v>
      </c>
      <c r="I7" s="33">
        <v>142859</v>
      </c>
      <c r="J7" s="33">
        <v>412092</v>
      </c>
      <c r="K7" s="33">
        <v>434278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155</v>
      </c>
      <c r="C8" s="33">
        <v>0</v>
      </c>
      <c r="D8" s="33">
        <v>433540</v>
      </c>
      <c r="E8" s="33">
        <v>339526</v>
      </c>
      <c r="F8" s="32">
        <v>259193</v>
      </c>
      <c r="G8" s="33">
        <v>278942</v>
      </c>
      <c r="H8" s="34">
        <v>278942</v>
      </c>
      <c r="I8" s="33">
        <v>289130</v>
      </c>
      <c r="J8" s="33">
        <v>523605</v>
      </c>
      <c r="K8" s="33">
        <v>551704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1072693</v>
      </c>
      <c r="D19" s="46">
        <f t="shared" ref="D19:K19" si="1">SUM(D4:D18)</f>
        <v>1173234.1716700001</v>
      </c>
      <c r="E19" s="46">
        <f t="shared" si="1"/>
        <v>1102169</v>
      </c>
      <c r="F19" s="47">
        <f t="shared" si="1"/>
        <v>1268378</v>
      </c>
      <c r="G19" s="46">
        <f t="shared" si="1"/>
        <v>1387378</v>
      </c>
      <c r="H19" s="48">
        <f t="shared" si="1"/>
        <v>1268378</v>
      </c>
      <c r="I19" s="46">
        <f t="shared" si="1"/>
        <v>1564588</v>
      </c>
      <c r="J19" s="46">
        <f t="shared" si="1"/>
        <v>2201822</v>
      </c>
      <c r="K19" s="46">
        <f t="shared" si="1"/>
        <v>2413278.06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139</v>
      </c>
      <c r="D3" s="17" t="s">
        <v>138</v>
      </c>
      <c r="E3" s="17" t="s">
        <v>137</v>
      </c>
      <c r="F3" s="173" t="s">
        <v>136</v>
      </c>
      <c r="G3" s="174"/>
      <c r="H3" s="175"/>
      <c r="I3" s="17" t="s">
        <v>135</v>
      </c>
      <c r="J3" s="17" t="s">
        <v>134</v>
      </c>
      <c r="K3" s="17" t="s">
        <v>133</v>
      </c>
    </row>
    <row r="4" spans="1:27" s="23" customFormat="1" ht="12.75" customHeight="1" x14ac:dyDescent="0.25">
      <c r="A4" s="18"/>
      <c r="B4" s="19" t="s">
        <v>6</v>
      </c>
      <c r="C4" s="20">
        <f>SUM(C5:C7)</f>
        <v>17931</v>
      </c>
      <c r="D4" s="20">
        <f t="shared" ref="D4:K4" si="0">SUM(D5:D7)</f>
        <v>22157.387839999999</v>
      </c>
      <c r="E4" s="20">
        <f t="shared" si="0"/>
        <v>37853</v>
      </c>
      <c r="F4" s="21">
        <f t="shared" si="0"/>
        <v>43841</v>
      </c>
      <c r="G4" s="20">
        <f t="shared" si="0"/>
        <v>45841</v>
      </c>
      <c r="H4" s="22">
        <f t="shared" si="0"/>
        <v>43841</v>
      </c>
      <c r="I4" s="20">
        <f t="shared" si="0"/>
        <v>47452</v>
      </c>
      <c r="J4" s="20">
        <f t="shared" si="0"/>
        <v>48277</v>
      </c>
      <c r="K4" s="20">
        <f t="shared" si="0"/>
        <v>49666.060000000005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13986</v>
      </c>
      <c r="D5" s="28">
        <v>18615.675810000001</v>
      </c>
      <c r="E5" s="28">
        <v>32828</v>
      </c>
      <c r="F5" s="27">
        <v>37732</v>
      </c>
      <c r="G5" s="28">
        <v>38732</v>
      </c>
      <c r="H5" s="29">
        <v>37732</v>
      </c>
      <c r="I5" s="28">
        <v>40047</v>
      </c>
      <c r="J5" s="28">
        <v>41850</v>
      </c>
      <c r="K5" s="29">
        <v>44222.05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3945</v>
      </c>
      <c r="D6" s="33">
        <v>3541.7120300000001</v>
      </c>
      <c r="E6" s="33">
        <v>5025</v>
      </c>
      <c r="F6" s="32">
        <v>6109</v>
      </c>
      <c r="G6" s="33">
        <v>7109</v>
      </c>
      <c r="H6" s="34">
        <v>6109</v>
      </c>
      <c r="I6" s="33">
        <v>7405</v>
      </c>
      <c r="J6" s="33">
        <v>6427</v>
      </c>
      <c r="K6" s="34">
        <v>5444.0099999999993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1054762</v>
      </c>
      <c r="D8" s="20">
        <f t="shared" ref="D8:K8" si="1">SUM(D9:D15)</f>
        <v>1151076.7838299999</v>
      </c>
      <c r="E8" s="20">
        <f t="shared" si="1"/>
        <v>1064316</v>
      </c>
      <c r="F8" s="21">
        <f t="shared" si="1"/>
        <v>1224537</v>
      </c>
      <c r="G8" s="20">
        <f t="shared" si="1"/>
        <v>1341537</v>
      </c>
      <c r="H8" s="22">
        <f t="shared" si="1"/>
        <v>1224537</v>
      </c>
      <c r="I8" s="20">
        <f t="shared" si="1"/>
        <v>1517136</v>
      </c>
      <c r="J8" s="20">
        <f t="shared" si="1"/>
        <v>2153545</v>
      </c>
      <c r="K8" s="20">
        <f t="shared" si="1"/>
        <v>2363612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66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1054696</v>
      </c>
      <c r="D15" s="36">
        <v>1151076.7838299999</v>
      </c>
      <c r="E15" s="36">
        <v>1064316</v>
      </c>
      <c r="F15" s="35">
        <v>1224537</v>
      </c>
      <c r="G15" s="36">
        <v>1341537</v>
      </c>
      <c r="H15" s="37">
        <v>1224537</v>
      </c>
      <c r="I15" s="36">
        <v>1517136</v>
      </c>
      <c r="J15" s="36">
        <v>2153545</v>
      </c>
      <c r="K15" s="37">
        <v>2363612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1072693</v>
      </c>
      <c r="D26" s="46">
        <f t="shared" ref="D26:K26" si="3">+D4+D8+D16+D24</f>
        <v>1173234.1716699998</v>
      </c>
      <c r="E26" s="46">
        <f t="shared" si="3"/>
        <v>1102169</v>
      </c>
      <c r="F26" s="47">
        <f t="shared" si="3"/>
        <v>1268378</v>
      </c>
      <c r="G26" s="46">
        <f t="shared" si="3"/>
        <v>1387378</v>
      </c>
      <c r="H26" s="48">
        <f t="shared" si="3"/>
        <v>1268378</v>
      </c>
      <c r="I26" s="46">
        <f t="shared" si="3"/>
        <v>1564588</v>
      </c>
      <c r="J26" s="46">
        <f t="shared" si="3"/>
        <v>2201822</v>
      </c>
      <c r="K26" s="46">
        <f t="shared" si="3"/>
        <v>2413278.06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2014-05-29T12:27:01Z</dcterms:created>
  <dcterms:modified xsi:type="dcterms:W3CDTF">2014-05-30T13:54:25Z</dcterms:modified>
</cp:coreProperties>
</file>